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5875" windowHeight="119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A35" i="1" l="1"/>
  <c r="F10" i="1"/>
  <c r="H10" i="1"/>
  <c r="J10" i="1"/>
  <c r="L10" i="1"/>
  <c r="N10" i="1"/>
  <c r="P10" i="1"/>
  <c r="R10" i="1"/>
  <c r="T10" i="1"/>
  <c r="V10" i="1"/>
  <c r="X10" i="1"/>
  <c r="T32" i="1"/>
  <c r="V5" i="1"/>
  <c r="V6" i="1" s="1"/>
  <c r="T5" i="1"/>
  <c r="R5" i="1"/>
  <c r="R6" i="1" s="1"/>
  <c r="P5" i="1"/>
  <c r="P6" i="1" s="1"/>
  <c r="N5" i="1"/>
  <c r="N6" i="1" s="1"/>
  <c r="D4" i="1"/>
  <c r="L5" i="1"/>
  <c r="L6" i="1" s="1"/>
  <c r="J5" i="1"/>
  <c r="J6" i="1" s="1"/>
  <c r="H5" i="1"/>
  <c r="H6" i="1" s="1"/>
  <c r="F5" i="1"/>
  <c r="F6" i="1" s="1"/>
  <c r="X5" i="1"/>
  <c r="X6" i="1" s="1"/>
  <c r="X7" i="1"/>
  <c r="X8" i="1" s="1"/>
  <c r="E27" i="1"/>
  <c r="T7" i="1" l="1"/>
  <c r="T8" i="1" s="1"/>
  <c r="H7" i="1"/>
  <c r="H8" i="1" s="1"/>
  <c r="R7" i="1"/>
  <c r="R8" i="1" s="1"/>
  <c r="F7" i="1"/>
  <c r="F8" i="1" s="1"/>
  <c r="P7" i="1"/>
  <c r="P8" i="1" s="1"/>
  <c r="N7" i="1"/>
  <c r="N8" i="1" s="1"/>
  <c r="L7" i="1"/>
  <c r="L8" i="1" s="1"/>
  <c r="V7" i="1"/>
  <c r="V8" i="1" s="1"/>
  <c r="J7" i="1"/>
  <c r="J8" i="1" s="1"/>
  <c r="E4" i="1"/>
  <c r="T6" i="1"/>
  <c r="E25" i="1"/>
  <c r="E24" i="1" l="1"/>
  <c r="E26" i="1" l="1"/>
  <c r="E20" i="1" l="1"/>
  <c r="E19" i="1" l="1"/>
  <c r="E28" i="1" l="1"/>
  <c r="E22" i="1" l="1"/>
  <c r="E21" i="1"/>
  <c r="E17" i="1"/>
  <c r="E23" i="1"/>
  <c r="B32" i="1"/>
  <c r="E18" i="1"/>
</calcChain>
</file>

<file path=xl/sharedStrings.xml><?xml version="1.0" encoding="utf-8"?>
<sst xmlns="http://schemas.openxmlformats.org/spreadsheetml/2006/main" count="104" uniqueCount="73">
  <si>
    <t>Wt Lb</t>
  </si>
  <si>
    <t>Catalyst Chews</t>
  </si>
  <si>
    <t>Eicosacaps S</t>
  </si>
  <si>
    <t>Eicosacaps L</t>
  </si>
  <si>
    <t>Wt Kg</t>
  </si>
  <si>
    <t>Weight Converter</t>
  </si>
  <si>
    <t>Catalyst Chews 120 ct</t>
  </si>
  <si>
    <t>Eicos Pump 32 oz</t>
  </si>
  <si>
    <t>Eicosacap S 60 ct</t>
  </si>
  <si>
    <t>Eicosacap L 60 ct</t>
  </si>
  <si>
    <t>Current Best Price</t>
  </si>
  <si>
    <t>Purchase # for best price</t>
  </si>
  <si>
    <t>EPA mg</t>
  </si>
  <si>
    <t>DHA mg</t>
  </si>
  <si>
    <t>EPA/DHA Ratio</t>
  </si>
  <si>
    <t>Vit E IU</t>
  </si>
  <si>
    <t>Catalyst chew</t>
  </si>
  <si>
    <t>Eicosacap L</t>
  </si>
  <si>
    <t>Eicosacap S</t>
  </si>
  <si>
    <t>Eicosaderm Liq mls**</t>
  </si>
  <si>
    <t>1000 mg Fish Oil 150 ct</t>
  </si>
  <si>
    <t>Nordic Naturals 16 oz</t>
  </si>
  <si>
    <t>Nordic Naturals 1 ml</t>
  </si>
  <si>
    <t>Nordic Naturals mls</t>
  </si>
  <si>
    <t>J/D Diet</t>
  </si>
  <si>
    <t>27.5#</t>
  </si>
  <si>
    <t>J/D 1850 mg EPA + DHA/1000 kcals - J/d is 365 Kcals/cup = 1000 Kcals = 2.74 cups = 675 mg total EPA + DHA/cup J/D - 1 cup = 3 oz diet = 225 mg total EPA + DHA/1 oz diet</t>
  </si>
  <si>
    <t>Eicosaderm 1 ml</t>
  </si>
  <si>
    <t>J/D total O-3FA 3.74% DMB, 2.73% ALA DMB, 0.493% EPA DMB, infers 0.517% DHA DMB = 0.95 EPA/DHA ratio = 0.95</t>
  </si>
  <si>
    <t>**Each Eicosaderm "pump" delivers 2 ml product; please divide the above amount in mls by 2 to determine final number of "pumps" to deliver intended OFA dose</t>
  </si>
  <si>
    <t>Omega-3 Fatty Acid Product Detail</t>
  </si>
  <si>
    <t>Product Pricing</t>
  </si>
  <si>
    <t>Welactin 16 oz</t>
  </si>
  <si>
    <t xml:space="preserve"> </t>
  </si>
  <si>
    <t>Welactin 1 ml</t>
  </si>
  <si>
    <t>1000 mg Fish Oil Cap</t>
  </si>
  <si>
    <t>Calories</t>
  </si>
  <si>
    <t>Kcals</t>
  </si>
  <si>
    <t>mg</t>
  </si>
  <si>
    <t>Welactin Liq mls</t>
  </si>
  <si>
    <t>http://www.omega3learning.uconn.edu/diet-health/view/consumers/articles/omega-3-fatty-acid-content-of-food-products-natural-and-enriched/</t>
  </si>
  <si>
    <t>http://www.health.gov/dietaryguidelines/dga2005/report/html/table_g2_adda2.htm</t>
  </si>
  <si>
    <t>http://www.heartfoundation.org.au/SiteCollectionDocuments/Fish-eating-plan.pdf</t>
  </si>
  <si>
    <t>http://ndb.nal.usda.gov/</t>
  </si>
  <si>
    <r>
      <t xml:space="preserve">Salmon has ~550  to ~2147 mg/100 G salmon with Atlantic, </t>
    </r>
    <r>
      <rPr>
        <b/>
        <sz val="11"/>
        <color theme="1"/>
        <rFont val="Calibri"/>
        <family val="2"/>
        <scheme val="minor"/>
      </rPr>
      <t>wild</t>
    </r>
    <r>
      <rPr>
        <sz val="11"/>
        <color theme="1"/>
        <rFont val="Calibri"/>
        <family val="2"/>
        <scheme val="minor"/>
      </rPr>
      <t xml:space="preserve"> at ~155 to ~521 mg EPA + DHA per 1 oz = </t>
    </r>
    <r>
      <rPr>
        <b/>
        <sz val="11"/>
        <color theme="1"/>
        <rFont val="Calibri"/>
        <family val="2"/>
        <scheme val="minor"/>
      </rPr>
      <t>2500 to 8336 mg/pound</t>
    </r>
    <r>
      <rPr>
        <sz val="11"/>
        <color theme="1"/>
        <rFont val="Calibri"/>
        <family val="2"/>
        <scheme val="minor"/>
      </rPr>
      <t xml:space="preserve"> and Health.gov says Salmon, </t>
    </r>
    <r>
      <rPr>
        <b/>
        <sz val="11"/>
        <color theme="1"/>
        <rFont val="Calibri"/>
        <family val="2"/>
        <scheme val="minor"/>
      </rPr>
      <t>farm raised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has 9736 mg/pound (cooked)</t>
    </r>
  </si>
  <si>
    <t>(1966 mg EPA + DHA/100gm raw farm raised; 8916 mg total/pound)</t>
  </si>
  <si>
    <t>Salmon-farm raised raw 1 oz</t>
  </si>
  <si>
    <t>Grizzly Salmon Oil 1 ml</t>
  </si>
  <si>
    <t>Salmon-farm raised #</t>
  </si>
  <si>
    <t>2 #</t>
  </si>
  <si>
    <t>Grizzly Salmon Oil mls</t>
  </si>
  <si>
    <t>Grizzly Salmon Oil 64 oz</t>
  </si>
  <si>
    <t>Grizzly Pollack Oil 1 ml</t>
  </si>
  <si>
    <t>Grizzly Pollock Oil 64 oz</t>
  </si>
  <si>
    <t>Grizzly Pollock Oil mls</t>
  </si>
  <si>
    <t>***Each Grizzly oil 4 oz and 8 oz "pump" delivers 2 ml product; Each Grizzly oil 16 oz, 32 oz, and 64 oz "pump" delivers 3.5 ml product; please divide the above amount in mls by the correct size pump volume to determine final number of "pumps" to deliver intended OFA dose</t>
  </si>
  <si>
    <t>J/D Diet (1 cup=365 Kcals)</t>
  </si>
  <si>
    <t>CVS Algae DHA</t>
  </si>
  <si>
    <r>
      <t>BSA M</t>
    </r>
    <r>
      <rPr>
        <vertAlign val="superscript"/>
        <sz val="11"/>
        <color theme="1"/>
        <rFont val="Calibri"/>
        <family val="2"/>
        <scheme val="minor"/>
      </rPr>
      <t>2</t>
    </r>
  </si>
  <si>
    <t>DHA Dose @ 30 mg/kg</t>
  </si>
  <si>
    <r>
      <t>DHA Dose @ 1000 mg/m</t>
    </r>
    <r>
      <rPr>
        <vertAlign val="superscript"/>
        <sz val="11"/>
        <color theme="1"/>
        <rFont val="Calibri"/>
        <family val="2"/>
        <scheme val="minor"/>
      </rPr>
      <t>2</t>
    </r>
  </si>
  <si>
    <t>caps</t>
  </si>
  <si>
    <t>Daily Cost @ 30 mg/kg</t>
  </si>
  <si>
    <r>
      <t>Daily Cost @ 1000 mg/M</t>
    </r>
    <r>
      <rPr>
        <vertAlign val="superscript"/>
        <sz val="11"/>
        <color theme="1"/>
        <rFont val="Calibri"/>
        <family val="2"/>
        <scheme val="minor"/>
      </rPr>
      <t>2</t>
    </r>
  </si>
  <si>
    <t>mls</t>
  </si>
  <si>
    <t>chews</t>
  </si>
  <si>
    <t>30 mg/kg</t>
  </si>
  <si>
    <r>
      <t>1000 mg/M</t>
    </r>
    <r>
      <rPr>
        <vertAlign val="superscript"/>
        <sz val="11"/>
        <color theme="1"/>
        <rFont val="Calibri"/>
        <family val="2"/>
        <scheme val="minor"/>
      </rPr>
      <t>2</t>
    </r>
  </si>
  <si>
    <t>Cost per 100 mg DHA</t>
  </si>
  <si>
    <t>Piroxicam 0.3 mg/kg</t>
  </si>
  <si>
    <t>Piroxicam comes in 10 mg and 20 mg capsules</t>
  </si>
  <si>
    <t>Patient Wt (kg)</t>
  </si>
  <si>
    <t>DHA Anti-Cancer Dose Calculator - Kilograms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</si>
</sst>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&quot;$&quot;#,##0.0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5D5D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right"/>
    </xf>
    <xf numFmtId="165" fontId="0" fillId="0" borderId="0" xfId="0" applyNumberFormat="1" applyBorder="1" applyAlignment="1">
      <alignment horizontal="center"/>
    </xf>
    <xf numFmtId="0" fontId="0" fillId="3" borderId="5" xfId="0" applyFill="1" applyBorder="1"/>
    <xf numFmtId="0" fontId="0" fillId="7" borderId="5" xfId="0" applyFill="1" applyBorder="1" applyAlignment="1">
      <alignment horizontal="right"/>
    </xf>
    <xf numFmtId="0" fontId="0" fillId="7" borderId="5" xfId="0" applyFill="1" applyBorder="1"/>
    <xf numFmtId="0" fontId="0" fillId="8" borderId="5" xfId="0" applyFill="1" applyBorder="1" applyAlignment="1">
      <alignment horizontal="right"/>
    </xf>
    <xf numFmtId="0" fontId="0" fillId="8" borderId="5" xfId="0" applyFill="1" applyBorder="1"/>
    <xf numFmtId="0" fontId="0" fillId="9" borderId="5" xfId="0" applyFill="1" applyBorder="1" applyAlignment="1">
      <alignment horizontal="right"/>
    </xf>
    <xf numFmtId="0" fontId="0" fillId="9" borderId="5" xfId="0" applyFill="1" applyBorder="1"/>
    <xf numFmtId="164" fontId="0" fillId="9" borderId="5" xfId="0" applyNumberFormat="1" applyFill="1" applyBorder="1"/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right"/>
    </xf>
    <xf numFmtId="0" fontId="0" fillId="10" borderId="13" xfId="0" applyFill="1" applyBorder="1" applyAlignment="1">
      <alignment horizontal="right"/>
    </xf>
    <xf numFmtId="0" fontId="0" fillId="10" borderId="13" xfId="0" applyFill="1" applyBorder="1"/>
    <xf numFmtId="164" fontId="0" fillId="10" borderId="13" xfId="0" applyNumberFormat="1" applyFill="1" applyBorder="1"/>
    <xf numFmtId="164" fontId="0" fillId="8" borderId="5" xfId="0" applyNumberFormat="1" applyFill="1" applyBorder="1"/>
    <xf numFmtId="0" fontId="0" fillId="6" borderId="5" xfId="0" applyFill="1" applyBorder="1" applyAlignment="1"/>
    <xf numFmtId="0" fontId="0" fillId="4" borderId="6" xfId="0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3" borderId="15" xfId="0" applyFill="1" applyBorder="1" applyAlignment="1" applyProtection="1">
      <alignment horizontal="center"/>
      <protection locked="0"/>
    </xf>
    <xf numFmtId="164" fontId="0" fillId="3" borderId="14" xfId="0" applyNumberFormat="1" applyFill="1" applyBorder="1" applyAlignment="1">
      <alignment horizontal="center"/>
    </xf>
    <xf numFmtId="0" fontId="0" fillId="7" borderId="5" xfId="0" applyFill="1" applyBorder="1" applyAlignment="1"/>
    <xf numFmtId="0" fontId="0" fillId="8" borderId="5" xfId="0" applyFill="1" applyBorder="1" applyAlignment="1"/>
    <xf numFmtId="0" fontId="0" fillId="9" borderId="5" xfId="0" applyFill="1" applyBorder="1" applyAlignment="1"/>
    <xf numFmtId="0" fontId="0" fillId="3" borderId="5" xfId="0" applyFill="1" applyBorder="1" applyAlignment="1"/>
    <xf numFmtId="0" fontId="0" fillId="7" borderId="6" xfId="0" applyFill="1" applyBorder="1" applyAlignment="1"/>
    <xf numFmtId="0" fontId="0" fillId="8" borderId="6" xfId="0" applyFill="1" applyBorder="1" applyAlignment="1"/>
    <xf numFmtId="0" fontId="0" fillId="9" borderId="6" xfId="0" applyFill="1" applyBorder="1" applyAlignment="1"/>
    <xf numFmtId="0" fontId="0" fillId="3" borderId="6" xfId="0" applyFill="1" applyBorder="1" applyAlignment="1"/>
    <xf numFmtId="0" fontId="0" fillId="10" borderId="13" xfId="0" applyFill="1" applyBorder="1" applyAlignment="1"/>
    <xf numFmtId="0" fontId="0" fillId="10" borderId="14" xfId="0" applyFill="1" applyBorder="1" applyAlignment="1"/>
    <xf numFmtId="0" fontId="0" fillId="0" borderId="0" xfId="0" applyFill="1" applyBorder="1" applyAlignment="1" applyProtection="1">
      <alignment horizontal="center"/>
      <protection locked="0"/>
    </xf>
    <xf numFmtId="0" fontId="0" fillId="6" borderId="6" xfId="0" applyFill="1" applyBorder="1" applyAlignment="1"/>
    <xf numFmtId="0" fontId="5" fillId="0" borderId="0" xfId="2"/>
    <xf numFmtId="0" fontId="0" fillId="3" borderId="18" xfId="0" applyFill="1" applyBorder="1" applyAlignment="1">
      <alignment horizontal="right"/>
    </xf>
    <xf numFmtId="0" fontId="0" fillId="3" borderId="18" xfId="0" applyFill="1" applyBorder="1" applyAlignment="1"/>
    <xf numFmtId="0" fontId="0" fillId="3" borderId="19" xfId="0" applyFill="1" applyBorder="1" applyAlignment="1"/>
    <xf numFmtId="164" fontId="0" fillId="3" borderId="5" xfId="0" applyNumberFormat="1" applyFill="1" applyBorder="1"/>
    <xf numFmtId="7" fontId="0" fillId="0" borderId="0" xfId="1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horizontal="center"/>
    </xf>
    <xf numFmtId="0" fontId="0" fillId="0" borderId="20" xfId="0" applyBorder="1"/>
    <xf numFmtId="4" fontId="0" fillId="0" borderId="0" xfId="0" applyNumberFormat="1" applyFill="1" applyBorder="1" applyAlignment="1" applyProtection="1">
      <alignment horizontal="center"/>
      <protection locked="0"/>
    </xf>
    <xf numFmtId="4" fontId="0" fillId="11" borderId="11" xfId="0" applyNumberFormat="1" applyFill="1" applyBorder="1" applyAlignment="1" applyProtection="1">
      <alignment horizontal="center"/>
      <protection locked="0"/>
    </xf>
    <xf numFmtId="164" fontId="0" fillId="6" borderId="5" xfId="0" applyNumberFormat="1" applyFill="1" applyBorder="1" applyAlignment="1"/>
    <xf numFmtId="164" fontId="0" fillId="6" borderId="2" xfId="0" applyNumberFormat="1" applyFill="1" applyBorder="1" applyAlignment="1"/>
    <xf numFmtId="0" fontId="0" fillId="6" borderId="2" xfId="0" applyFill="1" applyBorder="1" applyAlignment="1"/>
    <xf numFmtId="0" fontId="0" fillId="6" borderId="3" xfId="0" applyFill="1" applyBorder="1" applyAlignment="1"/>
    <xf numFmtId="1" fontId="0" fillId="3" borderId="18" xfId="0" applyNumberFormat="1" applyFill="1" applyBorder="1" applyAlignment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0" xfId="0" applyAlignment="1">
      <alignment horizontal="left"/>
    </xf>
    <xf numFmtId="165" fontId="0" fillId="3" borderId="2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right"/>
    </xf>
    <xf numFmtId="1" fontId="0" fillId="6" borderId="5" xfId="0" applyNumberFormat="1" applyFill="1" applyBorder="1" applyAlignment="1">
      <alignment horizontal="right"/>
    </xf>
    <xf numFmtId="165" fontId="0" fillId="3" borderId="25" xfId="0" applyNumberFormat="1" applyFill="1" applyBorder="1" applyAlignment="1">
      <alignment horizontal="center"/>
    </xf>
    <xf numFmtId="165" fontId="0" fillId="3" borderId="26" xfId="0" applyNumberForma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65" fontId="0" fillId="11" borderId="7" xfId="0" applyNumberFormat="1" applyFill="1" applyBorder="1" applyAlignment="1" applyProtection="1">
      <alignment horizontal="center"/>
      <protection locked="0"/>
    </xf>
    <xf numFmtId="165" fontId="0" fillId="11" borderId="10" xfId="0" applyNumberFormat="1" applyFill="1" applyBorder="1" applyAlignment="1" applyProtection="1">
      <alignment horizontal="center"/>
      <protection locked="0"/>
    </xf>
    <xf numFmtId="0" fontId="0" fillId="11" borderId="7" xfId="0" applyNumberFormat="1" applyFill="1" applyBorder="1" applyAlignment="1" applyProtection="1">
      <alignment horizontal="center"/>
      <protection locked="0"/>
    </xf>
    <xf numFmtId="0" fontId="0" fillId="11" borderId="10" xfId="0" applyNumberFormat="1" applyFill="1" applyBorder="1" applyAlignment="1" applyProtection="1">
      <alignment horizontal="center"/>
      <protection locked="0"/>
    </xf>
    <xf numFmtId="1" fontId="0" fillId="11" borderId="15" xfId="0" applyNumberFormat="1" applyFill="1" applyBorder="1" applyAlignment="1">
      <alignment horizontal="center"/>
    </xf>
    <xf numFmtId="1" fontId="0" fillId="11" borderId="13" xfId="0" applyNumberFormat="1" applyFill="1" applyBorder="1" applyAlignment="1">
      <alignment horizontal="center"/>
    </xf>
    <xf numFmtId="4" fontId="0" fillId="11" borderId="17" xfId="0" applyNumberFormat="1" applyFill="1" applyBorder="1" applyAlignment="1" applyProtection="1">
      <alignment horizontal="center"/>
      <protection locked="0"/>
    </xf>
    <xf numFmtId="4" fontId="0" fillId="11" borderId="21" xfId="0" applyNumberFormat="1" applyFill="1" applyBorder="1" applyAlignment="1" applyProtection="1">
      <alignment horizontal="center"/>
      <protection locked="0"/>
    </xf>
    <xf numFmtId="1" fontId="0" fillId="11" borderId="4" xfId="0" applyNumberFormat="1" applyFill="1" applyBorder="1" applyAlignment="1">
      <alignment horizontal="center"/>
    </xf>
    <xf numFmtId="1" fontId="0" fillId="11" borderId="5" xfId="0" applyNumberFormat="1" applyFill="1" applyBorder="1" applyAlignment="1">
      <alignment horizontal="center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11" borderId="5" xfId="0" applyNumberForma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>
      <alignment horizontal="left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7" fontId="0" fillId="11" borderId="7" xfId="1" applyNumberFormat="1" applyFont="1" applyFill="1" applyBorder="1" applyAlignment="1" applyProtection="1">
      <alignment horizontal="center"/>
      <protection locked="0"/>
    </xf>
    <xf numFmtId="7" fontId="0" fillId="11" borderId="8" xfId="1" applyNumberFormat="1" applyFont="1" applyFill="1" applyBorder="1" applyAlignment="1" applyProtection="1">
      <alignment horizontal="center"/>
      <protection locked="0"/>
    </xf>
    <xf numFmtId="0" fontId="0" fillId="11" borderId="7" xfId="0" applyFill="1" applyBorder="1" applyAlignment="1" applyProtection="1">
      <alignment horizontal="center"/>
      <protection locked="0"/>
    </xf>
    <xf numFmtId="0" fontId="0" fillId="11" borderId="8" xfId="0" applyFill="1" applyBorder="1" applyAlignment="1" applyProtection="1">
      <alignment horizontal="center"/>
      <protection locked="0"/>
    </xf>
    <xf numFmtId="0" fontId="0" fillId="11" borderId="13" xfId="0" applyFill="1" applyBorder="1" applyAlignment="1" applyProtection="1">
      <alignment horizontal="center"/>
      <protection locked="0"/>
    </xf>
    <xf numFmtId="0" fontId="6" fillId="11" borderId="1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" fontId="0" fillId="6" borderId="1" xfId="0" applyNumberFormat="1" applyFill="1" applyBorder="1" applyAlignment="1">
      <alignment horizontal="right"/>
    </xf>
    <xf numFmtId="1" fontId="0" fillId="6" borderId="2" xfId="0" applyNumberFormat="1" applyFill="1" applyBorder="1" applyAlignment="1">
      <alignment horizontal="right"/>
    </xf>
    <xf numFmtId="4" fontId="0" fillId="11" borderId="1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1" fontId="0" fillId="6" borderId="15" xfId="0" applyNumberFormat="1" applyFill="1" applyBorder="1" applyAlignment="1">
      <alignment horizontal="center"/>
    </xf>
    <xf numFmtId="1" fontId="0" fillId="6" borderId="13" xfId="0" applyNumberFormat="1" applyFill="1" applyBorder="1" applyAlignment="1">
      <alignment horizontal="center"/>
    </xf>
    <xf numFmtId="1" fontId="0" fillId="6" borderId="14" xfId="0" applyNumberForma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1" fontId="0" fillId="5" borderId="4" xfId="0" applyNumberFormat="1" applyFill="1" applyBorder="1" applyAlignment="1">
      <alignment horizontal="right"/>
    </xf>
    <xf numFmtId="1" fontId="0" fillId="5" borderId="5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6" borderId="5" xfId="0" applyNumberFormat="1" applyFill="1" applyBorder="1" applyAlignment="1">
      <alignment horizontal="center"/>
    </xf>
    <xf numFmtId="1" fontId="0" fillId="6" borderId="6" xfId="0" applyNumberForma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3" borderId="27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166" fontId="0" fillId="5" borderId="6" xfId="0" applyNumberForma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5D5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mega3learning.uconn.edu/diet-health/view/consumers/articles/omega-3-fatty-acid-content-of-food-products-natural-and-enriched/" TargetMode="External"/><Relationship Id="rId2" Type="http://schemas.openxmlformats.org/officeDocument/2006/relationships/hyperlink" Target="http://www.health.gov/dietaryguidelines/dga2005/report/html/table_g2_adda2.htm" TargetMode="External"/><Relationship Id="rId1" Type="http://schemas.openxmlformats.org/officeDocument/2006/relationships/hyperlink" Target="http://www.heartfoundation.org.au/SiteCollectionDocuments/Fish-eating-plan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ndb.nal.usd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abSelected="1" zoomScale="85" zoomScaleNormal="85" workbookViewId="0">
      <selection activeCell="H7" sqref="H7"/>
    </sheetView>
  </sheetViews>
  <sheetFormatPr defaultRowHeight="15" x14ac:dyDescent="0.25"/>
  <cols>
    <col min="1" max="1" width="11.28515625" customWidth="1"/>
    <col min="2" max="2" width="17.28515625" customWidth="1"/>
    <col min="4" max="4" width="12.140625" customWidth="1"/>
    <col min="5" max="5" width="14.7109375" customWidth="1"/>
    <col min="7" max="7" width="12.7109375" customWidth="1"/>
    <col min="8" max="8" width="13.140625" customWidth="1"/>
    <col min="9" max="9" width="8.28515625" customWidth="1"/>
    <col min="11" max="11" width="10.42578125" customWidth="1"/>
    <col min="16" max="17" width="9.7109375" customWidth="1"/>
    <col min="18" max="18" width="11.85546875" customWidth="1"/>
    <col min="19" max="19" width="10.5703125" customWidth="1"/>
    <col min="20" max="20" width="11.85546875" customWidth="1"/>
    <col min="21" max="21" width="10.5703125" customWidth="1"/>
    <col min="22" max="22" width="11.42578125" customWidth="1"/>
    <col min="23" max="25" width="11.140625" customWidth="1"/>
  </cols>
  <sheetData>
    <row r="1" spans="1:25" ht="15.75" thickBot="1" x14ac:dyDescent="0.3"/>
    <row r="2" spans="1:25" s="1" customFormat="1" ht="19.5" thickBot="1" x14ac:dyDescent="0.35">
      <c r="A2" s="129" t="s">
        <v>72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1"/>
    </row>
    <row r="3" spans="1:25" s="3" customFormat="1" ht="17.25" x14ac:dyDescent="0.25">
      <c r="A3" s="139" t="s">
        <v>71</v>
      </c>
      <c r="B3" s="125"/>
      <c r="C3" s="52" t="s">
        <v>58</v>
      </c>
      <c r="D3" s="52" t="s">
        <v>66</v>
      </c>
      <c r="E3" s="52" t="s">
        <v>67</v>
      </c>
      <c r="F3" s="124" t="s">
        <v>1</v>
      </c>
      <c r="G3" s="125"/>
      <c r="H3" s="124" t="s">
        <v>19</v>
      </c>
      <c r="I3" s="125"/>
      <c r="J3" s="124" t="s">
        <v>2</v>
      </c>
      <c r="K3" s="125"/>
      <c r="L3" s="124" t="s">
        <v>3</v>
      </c>
      <c r="M3" s="125"/>
      <c r="N3" s="124" t="s">
        <v>39</v>
      </c>
      <c r="O3" s="125"/>
      <c r="P3" s="124" t="s">
        <v>23</v>
      </c>
      <c r="Q3" s="125"/>
      <c r="R3" s="124" t="s">
        <v>50</v>
      </c>
      <c r="S3" s="125"/>
      <c r="T3" s="124" t="s">
        <v>54</v>
      </c>
      <c r="U3" s="125"/>
      <c r="V3" s="124" t="s">
        <v>35</v>
      </c>
      <c r="W3" s="125"/>
      <c r="X3" s="124" t="s">
        <v>57</v>
      </c>
      <c r="Y3" s="135"/>
    </row>
    <row r="4" spans="1:25" s="3" customFormat="1" ht="15.75" thickBot="1" x14ac:dyDescent="0.3">
      <c r="A4" s="140">
        <v>30</v>
      </c>
      <c r="B4" s="141"/>
      <c r="C4" s="142">
        <f>((10.1*(A4*1000)^0.666666666666666)/10000)</f>
        <v>0.97514427845167906</v>
      </c>
      <c r="D4" s="60">
        <f>A4*30</f>
        <v>900</v>
      </c>
      <c r="E4" s="60">
        <f>C4*1000</f>
        <v>975.14427845167904</v>
      </c>
      <c r="F4" s="126"/>
      <c r="G4" s="127"/>
      <c r="H4" s="126"/>
      <c r="I4" s="127"/>
      <c r="J4" s="126"/>
      <c r="K4" s="127"/>
      <c r="L4" s="126"/>
      <c r="M4" s="127"/>
      <c r="N4" s="126"/>
      <c r="O4" s="127"/>
      <c r="P4" s="126"/>
      <c r="Q4" s="127"/>
      <c r="R4" s="126"/>
      <c r="S4" s="127"/>
      <c r="T4" s="126"/>
      <c r="U4" s="127"/>
      <c r="V4" s="126"/>
      <c r="W4" s="127"/>
      <c r="X4" s="126"/>
      <c r="Y4" s="136"/>
    </row>
    <row r="5" spans="1:25" s="3" customFormat="1" x14ac:dyDescent="0.25">
      <c r="A5" s="102" t="s">
        <v>59</v>
      </c>
      <c r="B5" s="103"/>
      <c r="C5" s="103"/>
      <c r="D5" s="103"/>
      <c r="E5" s="103"/>
      <c r="F5" s="57">
        <f>A4*30/D17</f>
        <v>2.5</v>
      </c>
      <c r="G5" s="58" t="s">
        <v>65</v>
      </c>
      <c r="H5" s="57">
        <f>A4*30/D18</f>
        <v>7.5</v>
      </c>
      <c r="I5" s="58" t="s">
        <v>64</v>
      </c>
      <c r="J5" s="57">
        <f>A4*30/D22</f>
        <v>81.818181818181813</v>
      </c>
      <c r="K5" s="58" t="s">
        <v>61</v>
      </c>
      <c r="L5" s="57">
        <f>A4*30/D21</f>
        <v>28.125</v>
      </c>
      <c r="M5" s="58" t="s">
        <v>61</v>
      </c>
      <c r="N5" s="57">
        <f>A4*30/D20</f>
        <v>8.5714285714285712</v>
      </c>
      <c r="O5" s="58" t="s">
        <v>64</v>
      </c>
      <c r="P5" s="57">
        <f>A4*30/D19</f>
        <v>10.843373493975903</v>
      </c>
      <c r="Q5" s="58" t="s">
        <v>64</v>
      </c>
      <c r="R5" s="57">
        <f>A4*30/D24</f>
        <v>8.1818181818181817</v>
      </c>
      <c r="S5" s="58" t="s">
        <v>64</v>
      </c>
      <c r="T5" s="57">
        <f>A4*30/D25</f>
        <v>8.1818181818181817</v>
      </c>
      <c r="U5" s="58" t="s">
        <v>64</v>
      </c>
      <c r="V5" s="57">
        <f>A4*30/D23</f>
        <v>7.5</v>
      </c>
      <c r="W5" s="58" t="s">
        <v>61</v>
      </c>
      <c r="X5" s="57">
        <f>A4*30/D27</f>
        <v>3</v>
      </c>
      <c r="Y5" s="59" t="s">
        <v>61</v>
      </c>
    </row>
    <row r="6" spans="1:25" s="3" customFormat="1" x14ac:dyDescent="0.25">
      <c r="A6" s="117" t="s">
        <v>62</v>
      </c>
      <c r="B6" s="118"/>
      <c r="C6" s="118"/>
      <c r="D6" s="118"/>
      <c r="E6" s="118"/>
      <c r="F6" s="119">
        <f>F5*(F31/F32)</f>
        <v>0.29166666666666669</v>
      </c>
      <c r="G6" s="120"/>
      <c r="H6" s="119">
        <f>H5*(H31/H32)</f>
        <v>0.27863281249999999</v>
      </c>
      <c r="I6" s="120"/>
      <c r="J6" s="119">
        <f>J5*(J31/J32)</f>
        <v>9</v>
      </c>
      <c r="K6" s="120"/>
      <c r="L6" s="119">
        <f>L5*(L31/L32)</f>
        <v>4.3125000000000009</v>
      </c>
      <c r="M6" s="120"/>
      <c r="N6" s="119">
        <f>N5*(N31/N32)</f>
        <v>0.17779761904761904</v>
      </c>
      <c r="O6" s="120"/>
      <c r="P6" s="119">
        <f>P5*(P31/P32)</f>
        <v>0.91584095366667517</v>
      </c>
      <c r="Q6" s="120"/>
      <c r="R6" s="119">
        <f>R5*(R31/R32)</f>
        <v>0.20454545454545456</v>
      </c>
      <c r="S6" s="120"/>
      <c r="T6" s="119">
        <f>T5*(T31/T32)</f>
        <v>0.15340909090909091</v>
      </c>
      <c r="U6" s="120"/>
      <c r="V6" s="119">
        <f>V5*(H34/H35)</f>
        <v>0.5</v>
      </c>
      <c r="W6" s="120"/>
      <c r="X6" s="119">
        <f>X5*(J34/J35)</f>
        <v>0.53333333333333333</v>
      </c>
      <c r="Y6" s="128"/>
    </row>
    <row r="7" spans="1:25" s="3" customFormat="1" ht="17.25" x14ac:dyDescent="0.25">
      <c r="A7" s="70" t="s">
        <v>60</v>
      </c>
      <c r="B7" s="71"/>
      <c r="C7" s="71"/>
      <c r="D7" s="71"/>
      <c r="E7" s="71"/>
      <c r="F7" s="56">
        <f>C4*1000/D17</f>
        <v>2.7087341068102195</v>
      </c>
      <c r="G7" s="22" t="s">
        <v>65</v>
      </c>
      <c r="H7" s="56">
        <f>C4*1000/D18</f>
        <v>8.126202320430659</v>
      </c>
      <c r="I7" s="22" t="s">
        <v>64</v>
      </c>
      <c r="J7" s="56">
        <f>C4*1000/D22</f>
        <v>88.649479859243556</v>
      </c>
      <c r="K7" s="22" t="s">
        <v>61</v>
      </c>
      <c r="L7" s="56">
        <f>C4*1000/D21</f>
        <v>30.47325870161497</v>
      </c>
      <c r="M7" s="22" t="s">
        <v>61</v>
      </c>
      <c r="N7" s="56">
        <f>C4*1000/D20</f>
        <v>9.2870883662064667</v>
      </c>
      <c r="O7" s="22" t="s">
        <v>64</v>
      </c>
      <c r="P7" s="56">
        <f>C4*1000/D19</f>
        <v>11.748726246405772</v>
      </c>
      <c r="Q7" s="22" t="s">
        <v>64</v>
      </c>
      <c r="R7" s="56">
        <f>C4*1000/D24</f>
        <v>8.8649479859243545</v>
      </c>
      <c r="S7" s="22" t="s">
        <v>64</v>
      </c>
      <c r="T7" s="56">
        <f>C4*1000/D25</f>
        <v>8.8649479859243545</v>
      </c>
      <c r="U7" s="22" t="s">
        <v>64</v>
      </c>
      <c r="V7" s="56">
        <f>C4*1000/D23</f>
        <v>8.126202320430659</v>
      </c>
      <c r="W7" s="22" t="s">
        <v>61</v>
      </c>
      <c r="X7" s="56">
        <f>C4*1000/D27</f>
        <v>3.2504809281722635</v>
      </c>
      <c r="Y7" s="41" t="s">
        <v>61</v>
      </c>
    </row>
    <row r="8" spans="1:25" s="3" customFormat="1" ht="17.25" x14ac:dyDescent="0.25">
      <c r="A8" s="117" t="s">
        <v>63</v>
      </c>
      <c r="B8" s="118"/>
      <c r="C8" s="118"/>
      <c r="D8" s="118"/>
      <c r="E8" s="118"/>
      <c r="F8" s="119">
        <f>F7*(F31/F32)</f>
        <v>0.31601897912785892</v>
      </c>
      <c r="G8" s="120"/>
      <c r="H8" s="119">
        <f>H7*(H31/H32)</f>
        <v>0.30189688099808276</v>
      </c>
      <c r="I8" s="120"/>
      <c r="J8" s="119">
        <f>J7*(J31/J32)</f>
        <v>9.7514427845167919</v>
      </c>
      <c r="K8" s="120"/>
      <c r="L8" s="119">
        <f>L7*(L31/L32)</f>
        <v>4.6725663342476293</v>
      </c>
      <c r="M8" s="120"/>
      <c r="N8" s="119">
        <f>N7*(N31/N32)</f>
        <v>0.19264258992957442</v>
      </c>
      <c r="O8" s="120"/>
      <c r="P8" s="119">
        <f>P7*(P31/P32)</f>
        <v>0.99230785104420849</v>
      </c>
      <c r="Q8" s="120"/>
      <c r="R8" s="119">
        <f>R7*(R31/R32)</f>
        <v>0.22162369964810888</v>
      </c>
      <c r="S8" s="120"/>
      <c r="T8" s="119">
        <f>T7*(T31/T32)</f>
        <v>0.16621777473608165</v>
      </c>
      <c r="U8" s="120"/>
      <c r="V8" s="119">
        <f>V7*(H34/H35)</f>
        <v>0.54174682136204388</v>
      </c>
      <c r="W8" s="120"/>
      <c r="X8" s="119">
        <f>X7*(J34/J35)</f>
        <v>0.57786327611951349</v>
      </c>
      <c r="Y8" s="128"/>
    </row>
    <row r="9" spans="1:25" s="3" customFormat="1" x14ac:dyDescent="0.25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3"/>
    </row>
    <row r="10" spans="1:25" s="3" customFormat="1" x14ac:dyDescent="0.25">
      <c r="A10" s="117" t="s">
        <v>68</v>
      </c>
      <c r="B10" s="118"/>
      <c r="C10" s="118"/>
      <c r="D10" s="118"/>
      <c r="E10" s="118"/>
      <c r="F10" s="137">
        <f>F31/F32/D17*100</f>
        <v>3.2407407407407406E-2</v>
      </c>
      <c r="G10" s="137"/>
      <c r="H10" s="137">
        <f>H31/H32/D18*100</f>
        <v>3.0959201388888892E-2</v>
      </c>
      <c r="I10" s="137"/>
      <c r="J10" s="137">
        <f>J31/J32/D22*100</f>
        <v>1</v>
      </c>
      <c r="K10" s="137"/>
      <c r="L10" s="137">
        <f>L31/L32/D21*100</f>
        <v>0.47916666666666674</v>
      </c>
      <c r="M10" s="137"/>
      <c r="N10" s="137">
        <f>N31/N32/D20*100</f>
        <v>1.9755291005291005E-2</v>
      </c>
      <c r="O10" s="137"/>
      <c r="P10" s="137">
        <f>P31/P32/D19*100</f>
        <v>0.10176010596296391</v>
      </c>
      <c r="Q10" s="137"/>
      <c r="R10" s="137">
        <f>R31/R32/D24*100</f>
        <v>2.2727272727272728E-2</v>
      </c>
      <c r="S10" s="137"/>
      <c r="T10" s="137">
        <f>T31/T32/D25*100</f>
        <v>1.7045454545454544E-2</v>
      </c>
      <c r="U10" s="137"/>
      <c r="V10" s="137">
        <f>H34/H35/D23*100</f>
        <v>5.5555555555555552E-2</v>
      </c>
      <c r="W10" s="137"/>
      <c r="X10" s="137">
        <f>J34/J35/D27*100</f>
        <v>5.9259259259259262E-2</v>
      </c>
      <c r="Y10" s="138"/>
    </row>
    <row r="11" spans="1:25" s="3" customFormat="1" ht="15.75" thickBot="1" x14ac:dyDescent="0.3">
      <c r="A11" s="106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8"/>
    </row>
    <row r="12" spans="1:25" s="24" customFormat="1" ht="12" x14ac:dyDescent="0.2">
      <c r="A12" s="90" t="s">
        <v>29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</row>
    <row r="13" spans="1:25" s="24" customFormat="1" ht="12" x14ac:dyDescent="0.2">
      <c r="A13" s="90" t="s">
        <v>55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s="27" customFormat="1" ht="15.75" thickBot="1" x14ac:dyDescent="0.3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25" s="1" customFormat="1" ht="18.75" x14ac:dyDescent="0.3">
      <c r="A15" s="63" t="s">
        <v>30</v>
      </c>
      <c r="B15" s="64"/>
      <c r="C15" s="64"/>
      <c r="D15" s="64"/>
      <c r="E15" s="64"/>
      <c r="F15" s="64"/>
      <c r="G15" s="65"/>
    </row>
    <row r="16" spans="1:25" s="3" customFormat="1" x14ac:dyDescent="0.25">
      <c r="A16" s="111"/>
      <c r="B16" s="112"/>
      <c r="C16" s="49" t="s">
        <v>12</v>
      </c>
      <c r="D16" s="49" t="s">
        <v>13</v>
      </c>
      <c r="E16" s="49" t="s">
        <v>14</v>
      </c>
      <c r="F16" s="49" t="s">
        <v>15</v>
      </c>
      <c r="G16" s="23" t="s">
        <v>36</v>
      </c>
    </row>
    <row r="17" spans="1:25" x14ac:dyDescent="0.25">
      <c r="A17" s="113" t="s">
        <v>16</v>
      </c>
      <c r="B17" s="114"/>
      <c r="C17" s="8">
        <v>540</v>
      </c>
      <c r="D17" s="8">
        <v>360</v>
      </c>
      <c r="E17" s="9">
        <f t="shared" ref="E17:E28" si="0">C17/D17</f>
        <v>1.5</v>
      </c>
      <c r="F17" s="30">
        <v>55</v>
      </c>
      <c r="G17" s="34">
        <v>18</v>
      </c>
    </row>
    <row r="18" spans="1:25" x14ac:dyDescent="0.25">
      <c r="A18" s="91" t="s">
        <v>27</v>
      </c>
      <c r="B18" s="92"/>
      <c r="C18" s="10">
        <v>180</v>
      </c>
      <c r="D18" s="10">
        <v>120</v>
      </c>
      <c r="E18" s="11">
        <f t="shared" si="0"/>
        <v>1.5</v>
      </c>
      <c r="F18" s="31">
        <v>5</v>
      </c>
      <c r="G18" s="35">
        <v>8.3000000000000007</v>
      </c>
    </row>
    <row r="19" spans="1:25" x14ac:dyDescent="0.25">
      <c r="A19" s="91" t="s">
        <v>22</v>
      </c>
      <c r="B19" s="92"/>
      <c r="C19" s="10">
        <v>138</v>
      </c>
      <c r="D19" s="10">
        <v>83</v>
      </c>
      <c r="E19" s="21">
        <f t="shared" si="0"/>
        <v>1.6626506024096386</v>
      </c>
      <c r="F19" s="31"/>
      <c r="G19" s="35"/>
    </row>
    <row r="20" spans="1:25" x14ac:dyDescent="0.25">
      <c r="A20" s="91" t="s">
        <v>34</v>
      </c>
      <c r="B20" s="92"/>
      <c r="C20" s="10">
        <v>155</v>
      </c>
      <c r="D20" s="10">
        <v>105</v>
      </c>
      <c r="E20" s="21">
        <f t="shared" si="0"/>
        <v>1.4761904761904763</v>
      </c>
      <c r="F20" s="31"/>
      <c r="G20" s="35"/>
    </row>
    <row r="21" spans="1:25" x14ac:dyDescent="0.25">
      <c r="A21" s="109" t="s">
        <v>17</v>
      </c>
      <c r="B21" s="110"/>
      <c r="C21" s="12">
        <v>47</v>
      </c>
      <c r="D21" s="13">
        <v>32</v>
      </c>
      <c r="E21" s="14">
        <f t="shared" si="0"/>
        <v>1.46875</v>
      </c>
      <c r="F21" s="32">
        <v>10</v>
      </c>
      <c r="G21" s="36"/>
    </row>
    <row r="22" spans="1:25" x14ac:dyDescent="0.25">
      <c r="A22" s="109" t="s">
        <v>18</v>
      </c>
      <c r="B22" s="110"/>
      <c r="C22" s="12">
        <v>16</v>
      </c>
      <c r="D22" s="13">
        <v>11</v>
      </c>
      <c r="E22" s="14">
        <f t="shared" si="0"/>
        <v>1.4545454545454546</v>
      </c>
      <c r="F22" s="32">
        <v>10</v>
      </c>
      <c r="G22" s="36"/>
    </row>
    <row r="23" spans="1:25" s="3" customFormat="1" x14ac:dyDescent="0.25">
      <c r="A23" s="100" t="s">
        <v>35</v>
      </c>
      <c r="B23" s="101"/>
      <c r="C23" s="17">
        <v>180</v>
      </c>
      <c r="D23" s="17">
        <v>120</v>
      </c>
      <c r="E23" s="7">
        <f>C23/D23</f>
        <v>1.5</v>
      </c>
      <c r="F23" s="33" t="s">
        <v>33</v>
      </c>
      <c r="G23" s="37"/>
    </row>
    <row r="24" spans="1:25" s="3" customFormat="1" x14ac:dyDescent="0.25">
      <c r="A24" s="66" t="s">
        <v>47</v>
      </c>
      <c r="B24" s="67"/>
      <c r="C24" s="43">
        <v>82.5</v>
      </c>
      <c r="D24" s="43">
        <v>110</v>
      </c>
      <c r="E24" s="46">
        <f>C24/D24</f>
        <v>0.75</v>
      </c>
      <c r="F24" s="44"/>
      <c r="G24" s="45">
        <v>9</v>
      </c>
    </row>
    <row r="25" spans="1:25" s="3" customFormat="1" x14ac:dyDescent="0.25">
      <c r="A25" s="66" t="s">
        <v>52</v>
      </c>
      <c r="B25" s="67"/>
      <c r="C25" s="43">
        <v>55</v>
      </c>
      <c r="D25" s="43">
        <v>110</v>
      </c>
      <c r="E25" s="46">
        <f>C25/D25</f>
        <v>0.5</v>
      </c>
      <c r="F25" s="44"/>
      <c r="G25" s="45">
        <v>9</v>
      </c>
    </row>
    <row r="26" spans="1:25" s="3" customFormat="1" x14ac:dyDescent="0.25">
      <c r="A26" s="66" t="s">
        <v>46</v>
      </c>
      <c r="B26" s="67"/>
      <c r="C26" s="43">
        <v>244</v>
      </c>
      <c r="D26" s="43">
        <v>312</v>
      </c>
      <c r="E26" s="46">
        <f>C26/D26</f>
        <v>0.78205128205128205</v>
      </c>
      <c r="F26" s="44">
        <v>1490</v>
      </c>
      <c r="G26" s="45">
        <v>60</v>
      </c>
    </row>
    <row r="27" spans="1:25" s="3" customFormat="1" ht="15.75" thickBot="1" x14ac:dyDescent="0.3">
      <c r="A27" s="66" t="s">
        <v>57</v>
      </c>
      <c r="B27" s="67"/>
      <c r="C27" s="43">
        <v>0</v>
      </c>
      <c r="D27" s="43">
        <v>300</v>
      </c>
      <c r="E27" s="46">
        <f>C27/D27</f>
        <v>0</v>
      </c>
      <c r="F27" s="44">
        <v>0</v>
      </c>
      <c r="G27" s="45">
        <v>10</v>
      </c>
    </row>
    <row r="28" spans="1:25" ht="15.75" thickBot="1" x14ac:dyDescent="0.3">
      <c r="A28" s="115" t="s">
        <v>56</v>
      </c>
      <c r="B28" s="116"/>
      <c r="C28" s="18">
        <v>329</v>
      </c>
      <c r="D28" s="19">
        <v>346</v>
      </c>
      <c r="E28" s="20">
        <f t="shared" si="0"/>
        <v>0.95086705202312138</v>
      </c>
      <c r="F28" s="38"/>
      <c r="G28" s="39">
        <v>359</v>
      </c>
      <c r="H28" s="53" t="s">
        <v>37</v>
      </c>
    </row>
    <row r="29" spans="1:25" ht="15.75" thickBot="1" x14ac:dyDescent="0.3">
      <c r="A29" s="2"/>
    </row>
    <row r="30" spans="1:25" s="3" customFormat="1" x14ac:dyDescent="0.25">
      <c r="A30" s="98" t="s">
        <v>5</v>
      </c>
      <c r="B30" s="99"/>
      <c r="C30" s="4"/>
      <c r="D30" s="87" t="s">
        <v>31</v>
      </c>
      <c r="E30" s="88"/>
      <c r="F30" s="69" t="s">
        <v>6</v>
      </c>
      <c r="G30" s="69"/>
      <c r="H30" s="69" t="s">
        <v>7</v>
      </c>
      <c r="I30" s="69"/>
      <c r="J30" s="69" t="s">
        <v>8</v>
      </c>
      <c r="K30" s="69"/>
      <c r="L30" s="72" t="s">
        <v>9</v>
      </c>
      <c r="M30" s="73"/>
      <c r="N30" s="72" t="s">
        <v>32</v>
      </c>
      <c r="O30" s="73"/>
      <c r="P30" s="72" t="s">
        <v>21</v>
      </c>
      <c r="Q30" s="73"/>
      <c r="R30" s="72" t="s">
        <v>51</v>
      </c>
      <c r="S30" s="73"/>
      <c r="T30" s="72" t="s">
        <v>53</v>
      </c>
      <c r="U30" s="73"/>
      <c r="V30" s="74" t="s">
        <v>24</v>
      </c>
      <c r="W30" s="75"/>
      <c r="X30" s="26"/>
      <c r="Y30" s="26"/>
    </row>
    <row r="31" spans="1:25" s="3" customFormat="1" x14ac:dyDescent="0.25">
      <c r="A31" s="16" t="s">
        <v>0</v>
      </c>
      <c r="B31" s="15" t="s">
        <v>4</v>
      </c>
      <c r="C31" s="4"/>
      <c r="D31" s="84" t="s">
        <v>10</v>
      </c>
      <c r="E31" s="85"/>
      <c r="F31" s="86">
        <v>42</v>
      </c>
      <c r="G31" s="86"/>
      <c r="H31" s="86">
        <v>71.33</v>
      </c>
      <c r="I31" s="86"/>
      <c r="J31" s="86">
        <v>19.8</v>
      </c>
      <c r="K31" s="86"/>
      <c r="L31" s="76">
        <v>27.6</v>
      </c>
      <c r="M31" s="77"/>
      <c r="N31" s="76">
        <v>29.87</v>
      </c>
      <c r="O31" s="77"/>
      <c r="P31" s="76">
        <v>39.950000000000003</v>
      </c>
      <c r="Q31" s="77"/>
      <c r="R31" s="76">
        <v>48</v>
      </c>
      <c r="S31" s="77"/>
      <c r="T31" s="76">
        <v>36</v>
      </c>
      <c r="U31" s="77"/>
      <c r="V31" s="93">
        <v>69.98</v>
      </c>
      <c r="W31" s="94"/>
      <c r="X31" s="47"/>
      <c r="Y31" s="47"/>
    </row>
    <row r="32" spans="1:25" s="3" customFormat="1" ht="15.75" thickBot="1" x14ac:dyDescent="0.3">
      <c r="A32" s="28">
        <v>59</v>
      </c>
      <c r="B32" s="29">
        <f>A32/2.2</f>
        <v>26.818181818181817</v>
      </c>
      <c r="C32" s="4"/>
      <c r="D32" s="84" t="s">
        <v>11</v>
      </c>
      <c r="E32" s="85"/>
      <c r="F32" s="89">
        <v>360</v>
      </c>
      <c r="G32" s="89"/>
      <c r="H32" s="89">
        <v>1920</v>
      </c>
      <c r="I32" s="89"/>
      <c r="J32" s="89">
        <v>180</v>
      </c>
      <c r="K32" s="89"/>
      <c r="L32" s="78">
        <v>180</v>
      </c>
      <c r="M32" s="79"/>
      <c r="N32" s="78">
        <v>1440</v>
      </c>
      <c r="O32" s="79"/>
      <c r="P32" s="78">
        <v>473</v>
      </c>
      <c r="Q32" s="79"/>
      <c r="R32" s="78">
        <v>1920</v>
      </c>
      <c r="S32" s="79"/>
      <c r="T32" s="78">
        <f>64*30</f>
        <v>1920</v>
      </c>
      <c r="U32" s="79"/>
      <c r="V32" s="95" t="s">
        <v>25</v>
      </c>
      <c r="W32" s="96"/>
      <c r="X32" s="40"/>
      <c r="Y32" s="40"/>
    </row>
    <row r="33" spans="1:25" s="3" customFormat="1" ht="15.75" thickBot="1" x14ac:dyDescent="0.3">
      <c r="A33" s="4"/>
      <c r="B33" s="4"/>
      <c r="C33" s="4"/>
      <c r="D33" s="87" t="s">
        <v>31</v>
      </c>
      <c r="E33" s="88"/>
      <c r="F33" s="69" t="s">
        <v>48</v>
      </c>
      <c r="G33" s="69"/>
      <c r="H33" s="88" t="s">
        <v>20</v>
      </c>
      <c r="I33" s="88"/>
      <c r="J33" s="69" t="s">
        <v>57</v>
      </c>
      <c r="K33" s="69"/>
      <c r="L33" s="72"/>
      <c r="M33" s="73"/>
      <c r="N33" s="50"/>
      <c r="O33" s="50"/>
      <c r="P33" s="50"/>
      <c r="Q33" s="50"/>
      <c r="R33" s="72" t="s">
        <v>33</v>
      </c>
      <c r="S33" s="73"/>
      <c r="T33" s="72" t="s">
        <v>33</v>
      </c>
      <c r="U33" s="73"/>
      <c r="V33" s="74" t="s">
        <v>33</v>
      </c>
      <c r="W33" s="75"/>
      <c r="X33" s="26"/>
      <c r="Y33" s="26"/>
    </row>
    <row r="34" spans="1:25" s="3" customFormat="1" x14ac:dyDescent="0.25">
      <c r="A34" s="132" t="s">
        <v>69</v>
      </c>
      <c r="B34" s="133"/>
      <c r="C34" s="4"/>
      <c r="D34" s="84" t="s">
        <v>10</v>
      </c>
      <c r="E34" s="85"/>
      <c r="F34" s="86">
        <v>7</v>
      </c>
      <c r="G34" s="86"/>
      <c r="H34" s="86">
        <v>10</v>
      </c>
      <c r="I34" s="86"/>
      <c r="J34" s="86">
        <v>32</v>
      </c>
      <c r="K34" s="86"/>
      <c r="L34" s="76"/>
      <c r="M34" s="77"/>
      <c r="N34" s="51"/>
      <c r="O34" s="51"/>
      <c r="P34" s="51"/>
      <c r="Q34" s="51"/>
      <c r="R34" s="76" t="s">
        <v>33</v>
      </c>
      <c r="S34" s="77"/>
      <c r="T34" s="76" t="s">
        <v>33</v>
      </c>
      <c r="U34" s="77"/>
      <c r="V34" s="76" t="s">
        <v>33</v>
      </c>
      <c r="W34" s="105"/>
      <c r="X34" s="48"/>
      <c r="Y34" s="48"/>
    </row>
    <row r="35" spans="1:25" s="3" customFormat="1" ht="15.75" thickBot="1" x14ac:dyDescent="0.3">
      <c r="A35" s="61">
        <f>A4*0.3</f>
        <v>9</v>
      </c>
      <c r="B35" s="62" t="s">
        <v>38</v>
      </c>
      <c r="C35" s="4"/>
      <c r="D35" s="80" t="s">
        <v>11</v>
      </c>
      <c r="E35" s="81"/>
      <c r="F35" s="82" t="s">
        <v>49</v>
      </c>
      <c r="G35" s="83"/>
      <c r="H35" s="97">
        <v>150</v>
      </c>
      <c r="I35" s="97"/>
      <c r="J35" s="82">
        <v>180</v>
      </c>
      <c r="K35" s="83"/>
      <c r="L35" s="82"/>
      <c r="M35" s="83"/>
      <c r="N35" s="55"/>
      <c r="O35" s="55"/>
      <c r="P35" s="55"/>
      <c r="Q35" s="55"/>
      <c r="R35" s="82" t="s">
        <v>33</v>
      </c>
      <c r="S35" s="83"/>
      <c r="T35" s="82" t="s">
        <v>33</v>
      </c>
      <c r="U35" s="83"/>
      <c r="V35" s="82"/>
      <c r="W35" s="104"/>
      <c r="X35" s="54"/>
      <c r="Y35" s="54"/>
    </row>
    <row r="36" spans="1:25" s="3" customFormat="1" x14ac:dyDescent="0.25">
      <c r="A36" s="134" t="s">
        <v>70</v>
      </c>
      <c r="B36" s="134"/>
      <c r="C36" s="134"/>
      <c r="D36" s="134"/>
      <c r="E36" s="13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5" s="3" customFormat="1" x14ac:dyDescent="0.25">
      <c r="A37" s="4"/>
      <c r="B37" s="4"/>
      <c r="C37" s="4"/>
      <c r="D37" s="4"/>
      <c r="E37" s="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5" x14ac:dyDescent="0.25">
      <c r="A38" s="68" t="s">
        <v>26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</row>
    <row r="39" spans="1:25" x14ac:dyDescent="0.25">
      <c r="A39" s="68" t="s">
        <v>28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</row>
    <row r="40" spans="1:25" x14ac:dyDescent="0.25">
      <c r="A40" s="68" t="s">
        <v>44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</row>
    <row r="41" spans="1:25" x14ac:dyDescent="0.25">
      <c r="A41" s="42" t="s">
        <v>40</v>
      </c>
    </row>
    <row r="42" spans="1:25" x14ac:dyDescent="0.25">
      <c r="A42" s="42" t="s">
        <v>41</v>
      </c>
    </row>
    <row r="43" spans="1:25" x14ac:dyDescent="0.25">
      <c r="A43" s="42" t="s">
        <v>42</v>
      </c>
    </row>
    <row r="44" spans="1:25" x14ac:dyDescent="0.25">
      <c r="A44" s="42" t="s">
        <v>43</v>
      </c>
      <c r="C44" t="s">
        <v>45</v>
      </c>
    </row>
  </sheetData>
  <sheetProtection sheet="1" objects="1" scenarios="1"/>
  <mergeCells count="126">
    <mergeCell ref="A3:B3"/>
    <mergeCell ref="A4:B4"/>
    <mergeCell ref="N31:O31"/>
    <mergeCell ref="N30:O30"/>
    <mergeCell ref="L30:M30"/>
    <mergeCell ref="A2:Y2"/>
    <mergeCell ref="A34:B34"/>
    <mergeCell ref="A36:E36"/>
    <mergeCell ref="X3:Y4"/>
    <mergeCell ref="V3:W4"/>
    <mergeCell ref="A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R6:S6"/>
    <mergeCell ref="T6:U6"/>
    <mergeCell ref="V6:W6"/>
    <mergeCell ref="X6:Y6"/>
    <mergeCell ref="A8:E8"/>
    <mergeCell ref="F3:G4"/>
    <mergeCell ref="H3:I4"/>
    <mergeCell ref="J3:K4"/>
    <mergeCell ref="L3:M4"/>
    <mergeCell ref="N3:O4"/>
    <mergeCell ref="P3:Q4"/>
    <mergeCell ref="R3:S4"/>
    <mergeCell ref="T3:U4"/>
    <mergeCell ref="L8:M8"/>
    <mergeCell ref="N8:O8"/>
    <mergeCell ref="P8:Q8"/>
    <mergeCell ref="R8:S8"/>
    <mergeCell ref="T8:U8"/>
    <mergeCell ref="F8:G8"/>
    <mergeCell ref="H8:I8"/>
    <mergeCell ref="J8:K8"/>
    <mergeCell ref="A28:B28"/>
    <mergeCell ref="D30:E30"/>
    <mergeCell ref="A6:E6"/>
    <mergeCell ref="F6:G6"/>
    <mergeCell ref="H6:I6"/>
    <mergeCell ref="J6:K6"/>
    <mergeCell ref="L6:M6"/>
    <mergeCell ref="N6:O6"/>
    <mergeCell ref="P6:Q6"/>
    <mergeCell ref="A9:Y9"/>
    <mergeCell ref="V8:W8"/>
    <mergeCell ref="X8:Y8"/>
    <mergeCell ref="A26:B26"/>
    <mergeCell ref="A23:B23"/>
    <mergeCell ref="A27:B27"/>
    <mergeCell ref="A5:E5"/>
    <mergeCell ref="V35:W35"/>
    <mergeCell ref="T35:U35"/>
    <mergeCell ref="L35:M35"/>
    <mergeCell ref="V34:W34"/>
    <mergeCell ref="T34:U34"/>
    <mergeCell ref="R34:S34"/>
    <mergeCell ref="L34:M34"/>
    <mergeCell ref="T33:U33"/>
    <mergeCell ref="R33:S33"/>
    <mergeCell ref="N32:O32"/>
    <mergeCell ref="A11:Y11"/>
    <mergeCell ref="A20:B20"/>
    <mergeCell ref="A21:B21"/>
    <mergeCell ref="A16:B16"/>
    <mergeCell ref="A17:B17"/>
    <mergeCell ref="A22:B22"/>
    <mergeCell ref="A18:B18"/>
    <mergeCell ref="F33:G33"/>
    <mergeCell ref="H30:I30"/>
    <mergeCell ref="J30:K30"/>
    <mergeCell ref="H32:I32"/>
    <mergeCell ref="J32:K32"/>
    <mergeCell ref="A38:Y38"/>
    <mergeCell ref="A39:Y39"/>
    <mergeCell ref="A12:Y12"/>
    <mergeCell ref="P30:Q30"/>
    <mergeCell ref="P31:Q31"/>
    <mergeCell ref="P32:Q32"/>
    <mergeCell ref="A19:B19"/>
    <mergeCell ref="V30:W30"/>
    <mergeCell ref="V31:W31"/>
    <mergeCell ref="V32:W32"/>
    <mergeCell ref="H33:I33"/>
    <mergeCell ref="H34:I34"/>
    <mergeCell ref="J31:K31"/>
    <mergeCell ref="L31:M31"/>
    <mergeCell ref="H35:I35"/>
    <mergeCell ref="L32:M32"/>
    <mergeCell ref="A30:B30"/>
    <mergeCell ref="R35:S35"/>
    <mergeCell ref="A13:Y13"/>
    <mergeCell ref="R30:S30"/>
    <mergeCell ref="R31:S31"/>
    <mergeCell ref="R32:S32"/>
    <mergeCell ref="A15:G15"/>
    <mergeCell ref="A24:B24"/>
    <mergeCell ref="A25:B25"/>
    <mergeCell ref="A40:Y40"/>
    <mergeCell ref="J33:K33"/>
    <mergeCell ref="A7:E7"/>
    <mergeCell ref="L33:M33"/>
    <mergeCell ref="V33:W33"/>
    <mergeCell ref="T30:U30"/>
    <mergeCell ref="T31:U31"/>
    <mergeCell ref="T32:U32"/>
    <mergeCell ref="F30:G30"/>
    <mergeCell ref="D35:E35"/>
    <mergeCell ref="F35:G35"/>
    <mergeCell ref="J35:K35"/>
    <mergeCell ref="D34:E34"/>
    <mergeCell ref="F34:G34"/>
    <mergeCell ref="J34:K34"/>
    <mergeCell ref="D33:E33"/>
    <mergeCell ref="D31:E31"/>
    <mergeCell ref="F31:G31"/>
    <mergeCell ref="H31:I31"/>
    <mergeCell ref="D32:E32"/>
    <mergeCell ref="F32:G32"/>
  </mergeCells>
  <hyperlinks>
    <hyperlink ref="A43" r:id="rId1"/>
    <hyperlink ref="A42" r:id="rId2"/>
    <hyperlink ref="A41" r:id="rId3"/>
    <hyperlink ref="A44" r:id="rId4"/>
  </hyperlinks>
  <pageMargins left="0.25" right="0.25" top="0.75" bottom="0.75" header="0.3" footer="0.3"/>
  <pageSetup scale="46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Stein</dc:creator>
  <cp:lastModifiedBy>Robert</cp:lastModifiedBy>
  <cp:lastPrinted>2012-04-16T17:15:26Z</cp:lastPrinted>
  <dcterms:created xsi:type="dcterms:W3CDTF">2012-01-26T13:55:46Z</dcterms:created>
  <dcterms:modified xsi:type="dcterms:W3CDTF">2016-01-09T18:05:19Z</dcterms:modified>
</cp:coreProperties>
</file>