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<sst xmlns="http://schemas.openxmlformats.org/spreadsheetml/2006/main" count="50" uniqueCount="38">
  <si>
    <t>CRI duration</t>
  </si>
  <si>
    <t>hrs.</t>
  </si>
  <si>
    <t>mg</t>
  </si>
  <si>
    <t>Total volume</t>
  </si>
  <si>
    <t>ml</t>
  </si>
  <si>
    <t>mg/kg/hr</t>
  </si>
  <si>
    <t xml:space="preserve"> </t>
  </si>
  <si>
    <t>Patient Wt.</t>
  </si>
  <si>
    <t>Drug dose rate</t>
  </si>
  <si>
    <t>Total drug</t>
  </si>
  <si>
    <t>Drug CRI Dose Range</t>
  </si>
  <si>
    <t>kg</t>
  </si>
  <si>
    <t>ml/hr</t>
  </si>
  <si>
    <t>Patient name</t>
  </si>
  <si>
    <t>Date</t>
  </si>
  <si>
    <t>Total drug volume</t>
  </si>
  <si>
    <t>Weight Converter</t>
  </si>
  <si>
    <t>Enter patient weight in pounds</t>
  </si>
  <si>
    <t>lbs</t>
  </si>
  <si>
    <t xml:space="preserve"> =</t>
  </si>
  <si>
    <t>kgs</t>
  </si>
  <si>
    <t>Kilogram based calculations (with pounds/kilogram converter)</t>
  </si>
  <si>
    <t>hours</t>
  </si>
  <si>
    <t>© Robert M. Stein, DVM, PC</t>
  </si>
  <si>
    <r>
      <t xml:space="preserve">For those that prefer to weigh in pounds. </t>
    </r>
    <r>
      <rPr>
        <b/>
        <u val="single"/>
        <sz val="8"/>
        <rFont val="Arial"/>
        <family val="2"/>
      </rPr>
      <t>You will need to manually transfer the patient weight in kilograms into the patient weight field above</t>
    </r>
    <r>
      <rPr>
        <sz val="8"/>
        <rFont val="Arial"/>
        <family val="2"/>
      </rPr>
      <t xml:space="preserve"> - it will not be transferred automatically.</t>
    </r>
  </si>
  <si>
    <t>Loading Dose</t>
  </si>
  <si>
    <t>Drug Concentration</t>
  </si>
  <si>
    <t>Syringe size</t>
  </si>
  <si>
    <t>Final delivery rate (ml/hr)</t>
  </si>
  <si>
    <t>NALOXONE SYRINGE PUMP CRI</t>
  </si>
  <si>
    <r>
      <t>NALOXONE</t>
    </r>
    <r>
      <rPr>
        <sz val="12"/>
        <rFont val="Arial"/>
        <family val="2"/>
      </rPr>
      <t xml:space="preserve"> – 0.4 mg/ml</t>
    </r>
  </si>
  <si>
    <t>Naloxone cost</t>
  </si>
  <si>
    <t>Cost per vial</t>
  </si>
  <si>
    <t>Vial size</t>
  </si>
  <si>
    <t>Total vials</t>
  </si>
  <si>
    <t>Total cost</t>
  </si>
  <si>
    <t>NALOXONE – 0.06 to 0.24 mg/kg/hr (1 to 4 ug/kg/minute)</t>
  </si>
  <si>
    <t>Add 0.2 ml of 0.4 mg/ml product to 10 ml saline titrated in 1 ml increments to affect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</si>
</sst>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53">
    <font>
      <sz val="10"/>
      <name val="Arial"/>
      <family val="0"/>
    </font>
    <font>
      <b/>
      <sz val="2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6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3" fillId="33" borderId="13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>
      <alignment/>
    </xf>
    <xf numFmtId="167" fontId="3" fillId="34" borderId="13" xfId="0" applyNumberFormat="1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3" borderId="15" xfId="0" applyFont="1" applyFill="1" applyBorder="1" applyAlignment="1" applyProtection="1">
      <alignment/>
      <protection locked="0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2" fontId="3" fillId="34" borderId="13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2" fontId="3" fillId="35" borderId="15" xfId="0" applyNumberFormat="1" applyFont="1" applyFill="1" applyBorder="1" applyAlignment="1" applyProtection="1">
      <alignment/>
      <protection/>
    </xf>
    <xf numFmtId="0" fontId="3" fillId="35" borderId="16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5" fillId="0" borderId="17" xfId="0" applyFont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 locked="0"/>
    </xf>
    <xf numFmtId="0" fontId="7" fillId="33" borderId="18" xfId="0" applyFont="1" applyFill="1" applyBorder="1" applyAlignment="1" applyProtection="1">
      <alignment/>
      <protection/>
    </xf>
    <xf numFmtId="0" fontId="0" fillId="0" borderId="19" xfId="0" applyFont="1" applyBorder="1" applyAlignment="1">
      <alignment/>
    </xf>
    <xf numFmtId="0" fontId="5" fillId="0" borderId="10" xfId="0" applyFont="1" applyBorder="1" applyAlignment="1">
      <alignment/>
    </xf>
    <xf numFmtId="0" fontId="3" fillId="33" borderId="11" xfId="0" applyFont="1" applyFill="1" applyBorder="1" applyAlignment="1" applyProtection="1">
      <alignment/>
      <protection locked="0"/>
    </xf>
    <xf numFmtId="0" fontId="7" fillId="33" borderId="20" xfId="0" applyFont="1" applyFill="1" applyBorder="1" applyAlignment="1">
      <alignment/>
    </xf>
    <xf numFmtId="0" fontId="8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33" borderId="11" xfId="0" applyFont="1" applyFill="1" applyBorder="1" applyAlignment="1" applyProtection="1">
      <alignment horizontal="center"/>
      <protection locked="0"/>
    </xf>
    <xf numFmtId="0" fontId="8" fillId="0" borderId="2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9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16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7" fillId="0" borderId="3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4" fontId="10" fillId="33" borderId="11" xfId="0" applyNumberFormat="1" applyFont="1" applyFill="1" applyBorder="1" applyAlignment="1" applyProtection="1">
      <alignment horizontal="center"/>
      <protection locked="0"/>
    </xf>
    <xf numFmtId="14" fontId="10" fillId="33" borderId="29" xfId="0" applyNumberFormat="1" applyFont="1" applyFill="1" applyBorder="1" applyAlignment="1" applyProtection="1">
      <alignment horizontal="center"/>
      <protection locked="0"/>
    </xf>
    <xf numFmtId="0" fontId="3" fillId="0" borderId="3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14" fillId="0" borderId="27" xfId="0" applyFont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 horizontal="center"/>
      <protection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8" fillId="0" borderId="21" xfId="0" applyFont="1" applyBorder="1" applyAlignment="1">
      <alignment horizontal="center" wrapText="1"/>
    </xf>
    <xf numFmtId="0" fontId="2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2" xfId="0" applyFont="1" applyBorder="1" applyAlignment="1" applyProtection="1">
      <alignment/>
      <protection/>
    </xf>
    <xf numFmtId="0" fontId="8" fillId="0" borderId="43" xfId="0" applyFont="1" applyBorder="1" applyAlignment="1" applyProtection="1">
      <alignment/>
      <protection/>
    </xf>
    <xf numFmtId="0" fontId="8" fillId="0" borderId="44" xfId="0" applyFont="1" applyBorder="1" applyAlignment="1" applyProtection="1">
      <alignment/>
      <protection/>
    </xf>
    <xf numFmtId="0" fontId="2" fillId="0" borderId="45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left" vertical="top" wrapText="1"/>
      <protection/>
    </xf>
    <xf numFmtId="0" fontId="13" fillId="0" borderId="46" xfId="0" applyFont="1" applyBorder="1" applyAlignment="1" applyProtection="1">
      <alignment horizontal="left" vertical="top" wrapText="1"/>
      <protection/>
    </xf>
    <xf numFmtId="0" fontId="13" fillId="0" borderId="47" xfId="0" applyFont="1" applyBorder="1" applyAlignment="1" applyProtection="1">
      <alignment horizontal="left" vertical="top" wrapText="1"/>
      <protection/>
    </xf>
    <xf numFmtId="0" fontId="13" fillId="0" borderId="42" xfId="0" applyFont="1" applyBorder="1" applyAlignment="1" applyProtection="1">
      <alignment horizontal="left" vertical="top" wrapText="1"/>
      <protection/>
    </xf>
    <xf numFmtId="0" fontId="13" fillId="0" borderId="43" xfId="0" applyFont="1" applyBorder="1" applyAlignment="1" applyProtection="1">
      <alignment horizontal="left" vertical="top" wrapText="1"/>
      <protection/>
    </xf>
    <xf numFmtId="0" fontId="13" fillId="0" borderId="44" xfId="0" applyFont="1" applyBorder="1" applyAlignment="1" applyProtection="1">
      <alignment horizontal="left" vertical="top" wrapText="1"/>
      <protection/>
    </xf>
    <xf numFmtId="0" fontId="4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41" xfId="0" applyFont="1" applyBorder="1" applyAlignment="1">
      <alignment horizontal="center"/>
    </xf>
    <xf numFmtId="7" fontId="4" fillId="33" borderId="15" xfId="44" applyNumberFormat="1" applyFont="1" applyFill="1" applyBorder="1" applyAlignment="1" applyProtection="1">
      <alignment horizontal="center"/>
      <protection locked="0"/>
    </xf>
    <xf numFmtId="0" fontId="4" fillId="36" borderId="15" xfId="0" applyFont="1" applyFill="1" applyBorder="1" applyAlignment="1" applyProtection="1">
      <alignment/>
      <protection locked="0"/>
    </xf>
    <xf numFmtId="0" fontId="4" fillId="36" borderId="15" xfId="0" applyFont="1" applyFill="1" applyBorder="1" applyAlignment="1">
      <alignment/>
    </xf>
    <xf numFmtId="167" fontId="4" fillId="34" borderId="15" xfId="0" applyNumberFormat="1" applyFont="1" applyFill="1" applyBorder="1" applyAlignment="1">
      <alignment horizontal="center"/>
    </xf>
    <xf numFmtId="7" fontId="4" fillId="34" borderId="15" xfId="44" applyNumberFormat="1" applyFont="1" applyFill="1" applyBorder="1" applyAlignment="1">
      <alignment horizontal="center"/>
    </xf>
    <xf numFmtId="0" fontId="15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2" fontId="3" fillId="34" borderId="15" xfId="0" applyNumberFormat="1" applyFont="1" applyFill="1" applyBorder="1" applyAlignment="1">
      <alignment/>
    </xf>
    <xf numFmtId="7" fontId="4" fillId="34" borderId="41" xfId="44" applyNumberFormat="1" applyFont="1" applyFill="1" applyBorder="1" applyAlignment="1">
      <alignment horizontal="center"/>
    </xf>
    <xf numFmtId="0" fontId="15" fillId="0" borderId="12" xfId="0" applyFont="1" applyBorder="1" applyAlignment="1">
      <alignment/>
    </xf>
    <xf numFmtId="0" fontId="15" fillId="0" borderId="41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34" borderId="41" xfId="0" applyFont="1" applyFill="1" applyBorder="1" applyAlignment="1">
      <alignment/>
    </xf>
    <xf numFmtId="0" fontId="34" fillId="0" borderId="48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49" xfId="0" applyFont="1" applyBorder="1" applyAlignment="1">
      <alignment horizontal="center"/>
    </xf>
    <xf numFmtId="0" fontId="4" fillId="33" borderId="15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>
      <alignment horizontal="left"/>
    </xf>
    <xf numFmtId="0" fontId="4" fillId="35" borderId="15" xfId="0" applyFont="1" applyFill="1" applyBorder="1" applyAlignment="1" applyProtection="1">
      <alignment/>
      <protection/>
    </xf>
    <xf numFmtId="0" fontId="4" fillId="35" borderId="15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2" fontId="4" fillId="34" borderId="15" xfId="0" applyNumberFormat="1" applyFont="1" applyFill="1" applyBorder="1" applyAlignment="1">
      <alignment/>
    </xf>
    <xf numFmtId="0" fontId="4" fillId="34" borderId="41" xfId="0" applyFont="1" applyFill="1" applyBorder="1" applyAlignment="1">
      <alignment/>
    </xf>
    <xf numFmtId="0" fontId="35" fillId="0" borderId="36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3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7"/>
  <sheetViews>
    <sheetView tabSelected="1" zoomScalePageLayoutView="0" workbookViewId="0" topLeftCell="A1">
      <selection activeCell="A19" sqref="A19:I19"/>
    </sheetView>
  </sheetViews>
  <sheetFormatPr defaultColWidth="9.140625" defaultRowHeight="12.75"/>
  <cols>
    <col min="1" max="1" width="22.57421875" style="3" customWidth="1"/>
    <col min="2" max="2" width="7.8515625" style="3" customWidth="1"/>
    <col min="3" max="3" width="11.140625" style="3" customWidth="1"/>
    <col min="4" max="4" width="7.421875" style="3" customWidth="1"/>
    <col min="5" max="5" width="6.7109375" style="3" customWidth="1"/>
    <col min="6" max="6" width="7.28125" style="3" customWidth="1"/>
    <col min="7" max="7" width="9.7109375" style="3" customWidth="1"/>
    <col min="8" max="8" width="9.28125" style="19" customWidth="1"/>
    <col min="9" max="9" width="7.7109375" style="3" customWidth="1"/>
    <col min="10" max="16384" width="9.140625" style="3" customWidth="1"/>
  </cols>
  <sheetData>
    <row r="1" spans="1:9" ht="26.25">
      <c r="A1" s="44" t="s">
        <v>29</v>
      </c>
      <c r="B1" s="45"/>
      <c r="C1" s="45"/>
      <c r="D1" s="45"/>
      <c r="E1" s="45"/>
      <c r="F1" s="45"/>
      <c r="G1" s="45"/>
      <c r="H1" s="45"/>
      <c r="I1" s="46"/>
    </row>
    <row r="2" spans="1:9" s="1" customFormat="1" ht="16.5" thickBot="1">
      <c r="A2" s="63" t="s">
        <v>21</v>
      </c>
      <c r="B2" s="64"/>
      <c r="C2" s="64"/>
      <c r="D2" s="64"/>
      <c r="E2" s="64"/>
      <c r="F2" s="64"/>
      <c r="G2" s="64"/>
      <c r="H2" s="64"/>
      <c r="I2" s="65"/>
    </row>
    <row r="3" spans="1:9" s="17" customFormat="1" ht="9" thickBot="1">
      <c r="A3" s="47" t="s">
        <v>23</v>
      </c>
      <c r="B3" s="48"/>
      <c r="C3" s="48"/>
      <c r="D3" s="48"/>
      <c r="E3" s="48"/>
      <c r="F3" s="48"/>
      <c r="G3" s="48"/>
      <c r="H3" s="48"/>
      <c r="I3" s="49"/>
    </row>
    <row r="4" spans="1:9" s="7" customFormat="1" ht="18">
      <c r="A4" s="8" t="s">
        <v>13</v>
      </c>
      <c r="B4" s="35"/>
      <c r="C4" s="35"/>
      <c r="D4" s="35"/>
      <c r="E4" s="35"/>
      <c r="F4" s="35"/>
      <c r="G4" s="9" t="s">
        <v>14</v>
      </c>
      <c r="H4" s="66">
        <v>41650</v>
      </c>
      <c r="I4" s="67"/>
    </row>
    <row r="5" spans="1:9" s="5" customFormat="1" ht="12.75" thickBot="1">
      <c r="A5" s="36"/>
      <c r="B5" s="37"/>
      <c r="C5" s="37"/>
      <c r="D5" s="37"/>
      <c r="E5" s="37"/>
      <c r="F5" s="37"/>
      <c r="G5" s="37"/>
      <c r="H5" s="37"/>
      <c r="I5" s="38"/>
    </row>
    <row r="6" spans="1:9" s="1" customFormat="1" ht="18">
      <c r="A6" s="27" t="s">
        <v>7</v>
      </c>
      <c r="B6" s="28">
        <v>34.5</v>
      </c>
      <c r="C6" s="29" t="s">
        <v>11</v>
      </c>
      <c r="D6" s="50"/>
      <c r="E6" s="51"/>
      <c r="F6" s="51"/>
      <c r="G6" s="51"/>
      <c r="H6" s="51"/>
      <c r="I6" s="52"/>
    </row>
    <row r="7" spans="1:9" s="5" customFormat="1" ht="12">
      <c r="A7" s="57" t="s">
        <v>6</v>
      </c>
      <c r="B7" s="58"/>
      <c r="C7" s="58"/>
      <c r="D7" s="58"/>
      <c r="E7" s="58"/>
      <c r="F7" s="58"/>
      <c r="G7" s="58"/>
      <c r="H7" s="58"/>
      <c r="I7" s="59"/>
    </row>
    <row r="8" spans="1:9" s="1" customFormat="1" ht="18">
      <c r="A8" s="10" t="s">
        <v>0</v>
      </c>
      <c r="B8" s="15">
        <v>3</v>
      </c>
      <c r="C8" s="22" t="s">
        <v>22</v>
      </c>
      <c r="D8" s="79"/>
      <c r="E8" s="80"/>
      <c r="F8" s="80"/>
      <c r="G8" s="80"/>
      <c r="H8" s="80"/>
      <c r="I8" s="81"/>
    </row>
    <row r="9" spans="1:9" s="5" customFormat="1" ht="12">
      <c r="A9" s="85" t="s">
        <v>6</v>
      </c>
      <c r="B9" s="86"/>
      <c r="C9" s="86"/>
      <c r="D9" s="86"/>
      <c r="E9" s="86"/>
      <c r="F9" s="86"/>
      <c r="G9" s="86"/>
      <c r="H9" s="86"/>
      <c r="I9" s="87"/>
    </row>
    <row r="10" spans="1:9" s="1" customFormat="1" ht="18">
      <c r="A10" s="23" t="s">
        <v>27</v>
      </c>
      <c r="B10" s="24">
        <v>35</v>
      </c>
      <c r="C10" s="25" t="s">
        <v>4</v>
      </c>
      <c r="D10" s="88"/>
      <c r="E10" s="89"/>
      <c r="F10" s="89"/>
      <c r="G10" s="89"/>
      <c r="H10" s="89"/>
      <c r="I10" s="90"/>
    </row>
    <row r="11" spans="1:9" s="5" customFormat="1" ht="12">
      <c r="A11" s="82" t="s">
        <v>6</v>
      </c>
      <c r="B11" s="83"/>
      <c r="C11" s="83"/>
      <c r="D11" s="83"/>
      <c r="E11" s="83"/>
      <c r="F11" s="83"/>
      <c r="G11" s="83"/>
      <c r="H11" s="83"/>
      <c r="I11" s="84"/>
    </row>
    <row r="12" spans="1:9" ht="12.75">
      <c r="A12" s="26" t="s">
        <v>6</v>
      </c>
      <c r="B12" s="53" t="s">
        <v>8</v>
      </c>
      <c r="C12" s="53"/>
      <c r="D12" s="53" t="s">
        <v>0</v>
      </c>
      <c r="E12" s="54"/>
      <c r="F12" s="53" t="s">
        <v>9</v>
      </c>
      <c r="G12" s="54"/>
      <c r="H12" s="55" t="s">
        <v>3</v>
      </c>
      <c r="I12" s="56"/>
    </row>
    <row r="13" spans="1:9" ht="18">
      <c r="A13" s="10" t="str">
        <f>IF(B13&lt;0.1,"Nalox dose low",IF(B13&gt;0.24,"Nalox dose high","Naloxone"))</f>
        <v>Naloxone</v>
      </c>
      <c r="B13" s="121">
        <v>0.15</v>
      </c>
      <c r="C13" s="122" t="s">
        <v>5</v>
      </c>
      <c r="D13" s="123">
        <f>B8</f>
        <v>3</v>
      </c>
      <c r="E13" s="124" t="s">
        <v>1</v>
      </c>
      <c r="F13" s="125">
        <f>IF(B13&gt;0.24,"!!High!!",B6*B8*B13)</f>
        <v>15.524999999999999</v>
      </c>
      <c r="G13" s="125" t="s">
        <v>2</v>
      </c>
      <c r="H13" s="126">
        <f>F13/0.4</f>
        <v>38.81249999999999</v>
      </c>
      <c r="I13" s="127" t="s">
        <v>4</v>
      </c>
    </row>
    <row r="14" spans="1:9" s="16" customFormat="1" ht="11.25">
      <c r="A14" s="118"/>
      <c r="B14" s="119"/>
      <c r="C14" s="119"/>
      <c r="D14" s="119"/>
      <c r="E14" s="119"/>
      <c r="F14" s="119"/>
      <c r="G14" s="119"/>
      <c r="H14" s="119"/>
      <c r="I14" s="120"/>
    </row>
    <row r="15" spans="1:9" ht="12.75">
      <c r="A15" s="103" t="s">
        <v>6</v>
      </c>
      <c r="B15" s="100" t="s">
        <v>32</v>
      </c>
      <c r="C15" s="100"/>
      <c r="D15" s="100" t="s">
        <v>33</v>
      </c>
      <c r="E15" s="101"/>
      <c r="F15" s="100" t="s">
        <v>34</v>
      </c>
      <c r="G15" s="101"/>
      <c r="H15" s="102" t="s">
        <v>35</v>
      </c>
      <c r="I15" s="104"/>
    </row>
    <row r="16" spans="1:9" ht="18">
      <c r="A16" s="10" t="s">
        <v>31</v>
      </c>
      <c r="B16" s="105">
        <v>144.88</v>
      </c>
      <c r="C16" s="105"/>
      <c r="D16" s="106">
        <v>10</v>
      </c>
      <c r="E16" s="107" t="s">
        <v>4</v>
      </c>
      <c r="F16" s="108">
        <f>H13/D16</f>
        <v>3.881249999999999</v>
      </c>
      <c r="G16" s="108"/>
      <c r="H16" s="109">
        <f>F16*B16</f>
        <v>562.3154999999998</v>
      </c>
      <c r="I16" s="113"/>
    </row>
    <row r="17" spans="1:9" s="17" customFormat="1" ht="8.25">
      <c r="A17" s="114" t="s">
        <v>6</v>
      </c>
      <c r="B17" s="110"/>
      <c r="C17" s="110"/>
      <c r="D17" s="110"/>
      <c r="E17" s="110"/>
      <c r="F17" s="110"/>
      <c r="G17" s="110"/>
      <c r="H17" s="110"/>
      <c r="I17" s="115"/>
    </row>
    <row r="18" spans="1:9" s="2" customFormat="1" ht="15.75">
      <c r="A18" s="116" t="s">
        <v>15</v>
      </c>
      <c r="B18" s="111"/>
      <c r="C18" s="111"/>
      <c r="D18" s="111"/>
      <c r="E18" s="111"/>
      <c r="F18" s="111"/>
      <c r="G18" s="111"/>
      <c r="H18" s="112">
        <f>SUM(H13:H13)</f>
        <v>38.81249999999999</v>
      </c>
      <c r="I18" s="117" t="s">
        <v>4</v>
      </c>
    </row>
    <row r="19" spans="1:9" s="6" customFormat="1" ht="12">
      <c r="A19" s="41"/>
      <c r="B19" s="42"/>
      <c r="C19" s="42"/>
      <c r="D19" s="42"/>
      <c r="E19" s="42"/>
      <c r="F19" s="42"/>
      <c r="G19" s="42"/>
      <c r="H19" s="42"/>
      <c r="I19" s="43"/>
    </row>
    <row r="20" spans="1:9" s="2" customFormat="1" ht="15.75">
      <c r="A20" s="39" t="str">
        <f>IF(H20&lt;0,"Get bigger syringe or shorten CRI duration","Additional saline qs")</f>
        <v>Get bigger syringe or shorten CRI duration</v>
      </c>
      <c r="B20" s="40"/>
      <c r="C20" s="40"/>
      <c r="D20" s="40"/>
      <c r="E20" s="40"/>
      <c r="F20" s="40"/>
      <c r="G20" s="40"/>
      <c r="H20" s="20">
        <f>B10-H13</f>
        <v>-3.812499999999993</v>
      </c>
      <c r="I20" s="21" t="s">
        <v>4</v>
      </c>
    </row>
    <row r="21" spans="1:9" s="6" customFormat="1" ht="12">
      <c r="A21" s="41"/>
      <c r="B21" s="42"/>
      <c r="C21" s="42"/>
      <c r="D21" s="42"/>
      <c r="E21" s="42"/>
      <c r="F21" s="42"/>
      <c r="G21" s="42"/>
      <c r="H21" s="42"/>
      <c r="I21" s="43"/>
    </row>
    <row r="22" spans="1:9" ht="16.5" thickBot="1">
      <c r="A22" s="68" t="s">
        <v>28</v>
      </c>
      <c r="B22" s="69"/>
      <c r="C22" s="69"/>
      <c r="D22" s="69"/>
      <c r="E22" s="69"/>
      <c r="F22" s="69"/>
      <c r="G22" s="69"/>
      <c r="H22" s="18">
        <f>B10/B8</f>
        <v>11.666666666666666</v>
      </c>
      <c r="I22" s="14" t="s">
        <v>12</v>
      </c>
    </row>
    <row r="23" spans="1:9" s="5" customFormat="1" ht="12.75" thickBot="1">
      <c r="A23" s="30" t="s">
        <v>6</v>
      </c>
      <c r="B23" s="30"/>
      <c r="C23" s="30"/>
      <c r="D23" s="30"/>
      <c r="E23" s="30"/>
      <c r="F23" s="30"/>
      <c r="G23" s="30"/>
      <c r="H23" s="30"/>
      <c r="I23" s="30"/>
    </row>
    <row r="24" spans="1:9" ht="18">
      <c r="A24" s="31" t="s">
        <v>10</v>
      </c>
      <c r="B24" s="32"/>
      <c r="C24" s="32"/>
      <c r="D24" s="32"/>
      <c r="E24" s="32"/>
      <c r="F24" s="32"/>
      <c r="G24" s="32"/>
      <c r="H24" s="32"/>
      <c r="I24" s="33"/>
    </row>
    <row r="25" spans="1:9" s="4" customFormat="1" ht="16.5" thickBot="1">
      <c r="A25" s="60" t="s">
        <v>36</v>
      </c>
      <c r="B25" s="61"/>
      <c r="C25" s="61"/>
      <c r="D25" s="61"/>
      <c r="E25" s="61"/>
      <c r="F25" s="61"/>
      <c r="G25" s="61"/>
      <c r="H25" s="61"/>
      <c r="I25" s="62"/>
    </row>
    <row r="26" spans="1:9" s="5" customFormat="1" ht="12.75" thickBot="1">
      <c r="A26" s="30" t="s">
        <v>6</v>
      </c>
      <c r="B26" s="30"/>
      <c r="C26" s="30"/>
      <c r="D26" s="30"/>
      <c r="E26" s="30"/>
      <c r="F26" s="30"/>
      <c r="G26" s="30"/>
      <c r="H26" s="30"/>
      <c r="I26" s="30"/>
    </row>
    <row r="27" spans="1:9" s="5" customFormat="1" ht="18">
      <c r="A27" s="31" t="s">
        <v>25</v>
      </c>
      <c r="B27" s="32"/>
      <c r="C27" s="32"/>
      <c r="D27" s="32"/>
      <c r="E27" s="32"/>
      <c r="F27" s="32"/>
      <c r="G27" s="32"/>
      <c r="H27" s="32"/>
      <c r="I27" s="33"/>
    </row>
    <row r="28" spans="1:9" s="5" customFormat="1" ht="15.75" thickBot="1">
      <c r="A28" s="130" t="s">
        <v>37</v>
      </c>
      <c r="B28" s="128"/>
      <c r="C28" s="128"/>
      <c r="D28" s="128"/>
      <c r="E28" s="128"/>
      <c r="F28" s="128"/>
      <c r="G28" s="128"/>
      <c r="H28" s="128"/>
      <c r="I28" s="129"/>
    </row>
    <row r="29" spans="1:9" s="5" customFormat="1" ht="12.75" thickBot="1">
      <c r="A29" s="34"/>
      <c r="B29" s="34"/>
      <c r="C29" s="34"/>
      <c r="D29" s="34"/>
      <c r="E29" s="34"/>
      <c r="F29" s="34"/>
      <c r="G29" s="34"/>
      <c r="H29" s="34"/>
      <c r="I29" s="34"/>
    </row>
    <row r="30" spans="1:9" ht="18">
      <c r="A30" s="31" t="s">
        <v>26</v>
      </c>
      <c r="B30" s="32"/>
      <c r="C30" s="32"/>
      <c r="D30" s="32"/>
      <c r="E30" s="32"/>
      <c r="F30" s="32"/>
      <c r="G30" s="32"/>
      <c r="H30" s="32"/>
      <c r="I30" s="33"/>
    </row>
    <row r="31" spans="1:9" ht="16.5" thickBot="1">
      <c r="A31" s="60" t="s">
        <v>30</v>
      </c>
      <c r="B31" s="61"/>
      <c r="C31" s="61"/>
      <c r="D31" s="61"/>
      <c r="E31" s="61"/>
      <c r="F31" s="61"/>
      <c r="G31" s="61"/>
      <c r="H31" s="61"/>
      <c r="I31" s="62"/>
    </row>
    <row r="32" spans="1:9" s="5" customFormat="1" ht="12.75" thickBot="1">
      <c r="A32" s="78"/>
      <c r="B32" s="78"/>
      <c r="C32" s="78"/>
      <c r="D32" s="78"/>
      <c r="E32" s="78"/>
      <c r="F32" s="78"/>
      <c r="G32" s="78"/>
      <c r="H32" s="78"/>
      <c r="I32" s="78"/>
    </row>
    <row r="33" spans="1:9" ht="18">
      <c r="A33" s="91" t="s">
        <v>16</v>
      </c>
      <c r="B33" s="92"/>
      <c r="C33" s="92"/>
      <c r="D33" s="92"/>
      <c r="E33" s="92"/>
      <c r="F33" s="92"/>
      <c r="G33" s="92"/>
      <c r="H33" s="92"/>
      <c r="I33" s="93"/>
    </row>
    <row r="34" spans="1:9" s="16" customFormat="1" ht="11.25">
      <c r="A34" s="94" t="s">
        <v>24</v>
      </c>
      <c r="B34" s="95"/>
      <c r="C34" s="95"/>
      <c r="D34" s="95"/>
      <c r="E34" s="95"/>
      <c r="F34" s="95"/>
      <c r="G34" s="95"/>
      <c r="H34" s="95"/>
      <c r="I34" s="96"/>
    </row>
    <row r="35" spans="1:9" s="16" customFormat="1" ht="11.25">
      <c r="A35" s="97"/>
      <c r="B35" s="98"/>
      <c r="C35" s="98"/>
      <c r="D35" s="98"/>
      <c r="E35" s="98"/>
      <c r="F35" s="98"/>
      <c r="G35" s="98"/>
      <c r="H35" s="98"/>
      <c r="I35" s="99"/>
    </row>
    <row r="36" spans="1:9" s="16" customFormat="1" ht="11.25">
      <c r="A36" s="70"/>
      <c r="B36" s="71"/>
      <c r="C36" s="71"/>
      <c r="D36" s="71"/>
      <c r="E36" s="71"/>
      <c r="F36" s="71"/>
      <c r="G36" s="71"/>
      <c r="H36" s="71"/>
      <c r="I36" s="72"/>
    </row>
    <row r="37" spans="1:9" ht="16.5" thickBot="1">
      <c r="A37" s="73" t="s">
        <v>17</v>
      </c>
      <c r="B37" s="74"/>
      <c r="C37" s="75"/>
      <c r="D37" s="11">
        <v>49</v>
      </c>
      <c r="E37" s="12" t="s">
        <v>18</v>
      </c>
      <c r="F37" s="76" t="s">
        <v>19</v>
      </c>
      <c r="G37" s="77"/>
      <c r="H37" s="13">
        <f>D37/2.2</f>
        <v>22.27272727272727</v>
      </c>
      <c r="I37" s="14" t="s">
        <v>20</v>
      </c>
    </row>
  </sheetData>
  <sheetProtection password="870A" sheet="1" objects="1" scenarios="1"/>
  <mergeCells count="45">
    <mergeCell ref="D15:E15"/>
    <mergeCell ref="F15:G15"/>
    <mergeCell ref="H15:I15"/>
    <mergeCell ref="A14:I14"/>
    <mergeCell ref="B16:C16"/>
    <mergeCell ref="H16:I16"/>
    <mergeCell ref="F16:G16"/>
    <mergeCell ref="A36:I36"/>
    <mergeCell ref="A37:C37"/>
    <mergeCell ref="F37:G37"/>
    <mergeCell ref="A32:I32"/>
    <mergeCell ref="D8:I8"/>
    <mergeCell ref="A11:I11"/>
    <mergeCell ref="A9:I9"/>
    <mergeCell ref="D10:I10"/>
    <mergeCell ref="A33:I33"/>
    <mergeCell ref="A34:I35"/>
    <mergeCell ref="A25:I25"/>
    <mergeCell ref="A31:I31"/>
    <mergeCell ref="A24:I24"/>
    <mergeCell ref="A26:I26"/>
    <mergeCell ref="A2:I2"/>
    <mergeCell ref="H4:I4"/>
    <mergeCell ref="A28:I28"/>
    <mergeCell ref="A27:I27"/>
    <mergeCell ref="A22:G22"/>
    <mergeCell ref="A21:I21"/>
    <mergeCell ref="A1:I1"/>
    <mergeCell ref="A3:I3"/>
    <mergeCell ref="D6:I6"/>
    <mergeCell ref="B12:C12"/>
    <mergeCell ref="D12:E12"/>
    <mergeCell ref="F12:G12"/>
    <mergeCell ref="H12:I12"/>
    <mergeCell ref="A7:I7"/>
    <mergeCell ref="B15:C15"/>
    <mergeCell ref="A17:I17"/>
    <mergeCell ref="A18:G18"/>
    <mergeCell ref="A30:I30"/>
    <mergeCell ref="A29:I29"/>
    <mergeCell ref="B4:F4"/>
    <mergeCell ref="A5:I5"/>
    <mergeCell ref="A20:G20"/>
    <mergeCell ref="A19:I19"/>
    <mergeCell ref="A23:I23"/>
  </mergeCells>
  <printOptions horizontalCentered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</cp:lastModifiedBy>
  <cp:lastPrinted>2011-03-12T13:27:56Z</cp:lastPrinted>
  <dcterms:created xsi:type="dcterms:W3CDTF">2004-01-20T21:33:59Z</dcterms:created>
  <dcterms:modified xsi:type="dcterms:W3CDTF">2014-01-11T20:37:38Z</dcterms:modified>
  <cp:category/>
  <cp:version/>
  <cp:contentType/>
  <cp:contentStatus/>
</cp:coreProperties>
</file>