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830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<sst xmlns="http://schemas.openxmlformats.org/spreadsheetml/2006/main" count="28" uniqueCount="25">
  <si>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Calculate doses on lean, non-pregnant body weight</t>
  </si>
  <si>
    <t>mg/kg</t>
  </si>
  <si>
    <t>ml</t>
  </si>
  <si>
    <t>Kgs</t>
  </si>
  <si>
    <t>Patient Name</t>
  </si>
  <si>
    <t>Date</t>
  </si>
  <si>
    <t>Morphine volume is</t>
  </si>
  <si>
    <t>Enter morphine concentration</t>
  </si>
  <si>
    <t>mg/ml</t>
  </si>
  <si>
    <t>Morphine - dose range is 0.1 to 0.2 mg/kg</t>
  </si>
  <si>
    <t>Morphine/Bupivacaine Epidurals</t>
  </si>
  <si>
    <t>Weight Convertor</t>
  </si>
  <si>
    <t>Patient weight in pounds</t>
  </si>
  <si>
    <t>pounds</t>
  </si>
  <si>
    <t>Patient weight in kilograms</t>
  </si>
  <si>
    <t>kilograms</t>
  </si>
  <si>
    <t>Enter patient weight in kilograms</t>
  </si>
  <si>
    <t>Kilogram based calculations (with pounds/kilogram converter)</t>
  </si>
  <si>
    <t>© Robert M. Stein, DVM, PC</t>
  </si>
  <si>
    <t>Bupivacaine - maximum dose using this calculator is &lt;1.0 mg/kg</t>
  </si>
  <si>
    <t>This sheet assumes Bupivacaine concentration is 5 mg/ml (PF product recommended)</t>
  </si>
  <si>
    <t>0.9% sterile saline can be substituted for bupivacaine if local anesthetic is not wanted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</si>
  <si>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</si>
  <si>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Morphine concentration ranges from 0.5 mg/ml to 15 mg/ml (PF product recommended)</t>
  </si>
  <si>
    <r>
      <t xml:space="preserve">This is a flexible spreadsheet. You can elect to cap total volume at 6 cc (for patients over 30 kg) or you can specifically select 0.1 ml/kg or 0.2 ml/kg. Use 0.2 ml/kg for more cranial procedures such as thoracic surgery and foreleg amputations. Inject 0.2 ml/kg volumes slowly with needle bevel facing forward. </t>
    </r>
    <r>
      <rPr>
        <b/>
        <sz val="12"/>
        <color indexed="10"/>
        <rFont val="Arial"/>
        <family val="2"/>
      </rPr>
      <t>Be prepared to ventilate patient when blocking more cranially.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</si>
</sst>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6"/>
      <name val="Arial"/>
      <family val="2"/>
    </font>
    <font>
      <b/>
      <sz val="26"/>
      <color indexed="10"/>
      <name val="Arial"/>
      <family val="2"/>
    </font>
    <font>
      <b/>
      <sz val="26"/>
      <name val="Arial"/>
      <family val="2"/>
    </font>
    <font>
      <sz val="8"/>
      <color indexed="10"/>
      <name val="Arial"/>
      <family val="2"/>
    </font>
    <font>
      <b/>
      <sz val="13"/>
      <color indexed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164" fontId="6" fillId="33" borderId="10" xfId="0" applyNumberFormat="1" applyFont="1" applyFill="1" applyBorder="1" applyAlignment="1" applyProtection="1">
      <alignment horizontal="right"/>
      <protection locked="0"/>
    </xf>
    <xf numFmtId="2" fontId="6" fillId="33" borderId="10" xfId="0" applyNumberFormat="1" applyFont="1" applyFill="1" applyBorder="1" applyAlignment="1" applyProtection="1">
      <alignment horizontal="right"/>
      <protection locked="0"/>
    </xf>
    <xf numFmtId="2" fontId="8" fillId="34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6" fillId="33" borderId="11" xfId="0" applyFont="1" applyFill="1" applyBorder="1" applyAlignment="1">
      <alignment/>
    </xf>
    <xf numFmtId="164" fontId="6" fillId="34" borderId="12" xfId="0" applyNumberFormat="1" applyFont="1" applyFill="1" applyBorder="1" applyAlignment="1">
      <alignment horizontal="right"/>
    </xf>
    <xf numFmtId="0" fontId="6" fillId="34" borderId="13" xfId="0" applyFont="1" applyFill="1" applyBorder="1" applyAlignment="1">
      <alignment/>
    </xf>
    <xf numFmtId="2" fontId="8" fillId="34" borderId="14" xfId="0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2" fontId="8" fillId="34" borderId="12" xfId="0" applyNumberFormat="1" applyFont="1" applyFill="1" applyBorder="1" applyAlignment="1">
      <alignment horizontal="right"/>
    </xf>
    <xf numFmtId="0" fontId="7" fillId="34" borderId="13" xfId="0" applyFont="1" applyFill="1" applyBorder="1" applyAlignment="1">
      <alignment/>
    </xf>
    <xf numFmtId="0" fontId="16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14" fontId="1" fillId="33" borderId="15" xfId="0" applyNumberFormat="1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2" fontId="6" fillId="33" borderId="12" xfId="0" applyNumberFormat="1" applyFont="1" applyFill="1" applyBorder="1" applyAlignment="1" applyProtection="1">
      <alignment horizontal="right"/>
      <protection locked="0"/>
    </xf>
    <xf numFmtId="0" fontId="2" fillId="33" borderId="13" xfId="0" applyFont="1" applyFill="1" applyBorder="1" applyAlignment="1">
      <alignment horizontal="left"/>
    </xf>
    <xf numFmtId="0" fontId="1" fillId="33" borderId="14" xfId="0" applyFont="1" applyFill="1" applyBorder="1" applyAlignment="1" applyProtection="1">
      <alignment horizontal="left"/>
      <protection locked="0"/>
    </xf>
    <xf numFmtId="0" fontId="6" fillId="0" borderId="17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1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10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32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7" fillId="0" borderId="1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3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28.28125" style="0" customWidth="1"/>
    <col min="2" max="2" width="44.421875" style="0" customWidth="1"/>
    <col min="3" max="3" width="8.57421875" style="3" customWidth="1"/>
    <col min="4" max="4" width="15.00390625" style="1" customWidth="1"/>
  </cols>
  <sheetData>
    <row r="1" spans="1:4" s="17" customFormat="1" ht="33.75">
      <c r="A1" s="85" t="s">
        <v>10</v>
      </c>
      <c r="B1" s="86"/>
      <c r="C1" s="86"/>
      <c r="D1" s="87"/>
    </row>
    <row r="2" spans="1:4" s="5" customFormat="1" ht="15.75">
      <c r="A2" s="93" t="s">
        <v>17</v>
      </c>
      <c r="B2" s="94"/>
      <c r="C2" s="94"/>
      <c r="D2" s="95"/>
    </row>
    <row r="3" spans="1:4" s="10" customFormat="1" ht="11.25">
      <c r="A3" s="88" t="s">
        <v>18</v>
      </c>
      <c r="B3" s="89"/>
      <c r="C3" s="89"/>
      <c r="D3" s="90"/>
    </row>
    <row r="4" spans="1:4" ht="13.5" thickBot="1">
      <c r="A4" s="96" t="s">
        <v>0</v>
      </c>
      <c r="B4" s="97"/>
      <c r="C4" s="97"/>
      <c r="D4" s="98"/>
    </row>
    <row r="5" spans="1:4" ht="13.5" thickBot="1">
      <c r="A5" s="43"/>
      <c r="B5" s="43"/>
      <c r="C5" s="43"/>
      <c r="D5" s="43"/>
    </row>
    <row r="6" spans="1:4" s="2" customFormat="1" ht="23.25">
      <c r="A6" s="26" t="s">
        <v>4</v>
      </c>
      <c r="B6" s="33"/>
      <c r="C6" s="27" t="s">
        <v>5</v>
      </c>
      <c r="D6" s="28">
        <v>40614</v>
      </c>
    </row>
    <row r="7" spans="1:4" s="5" customFormat="1" ht="12.75">
      <c r="A7" s="49"/>
      <c r="B7" s="50"/>
      <c r="C7" s="50"/>
      <c r="D7" s="51"/>
    </row>
    <row r="8" spans="1:4" s="2" customFormat="1" ht="18">
      <c r="A8" s="47" t="s">
        <v>16</v>
      </c>
      <c r="B8" s="48"/>
      <c r="C8" s="13">
        <v>34.5</v>
      </c>
      <c r="D8" s="29" t="s">
        <v>3</v>
      </c>
    </row>
    <row r="9" spans="1:4" ht="12.75">
      <c r="A9" s="44"/>
      <c r="B9" s="45"/>
      <c r="C9" s="45"/>
      <c r="D9" s="46"/>
    </row>
    <row r="10" spans="1:4" s="4" customFormat="1" ht="18">
      <c r="A10" s="47" t="str">
        <f>IF(C10&gt;0.2,"Dose exceeds recommended dose range!","Enter prefered morphine dose")</f>
        <v>Enter prefered morphine dose</v>
      </c>
      <c r="B10" s="48"/>
      <c r="C10" s="14">
        <v>0.1</v>
      </c>
      <c r="D10" s="30" t="s">
        <v>1</v>
      </c>
    </row>
    <row r="11" spans="1:4" s="16" customFormat="1" ht="12.75">
      <c r="A11" s="60"/>
      <c r="B11" s="61"/>
      <c r="C11" s="61"/>
      <c r="D11" s="62"/>
    </row>
    <row r="12" spans="1:4" s="4" customFormat="1" ht="18.75" thickBot="1">
      <c r="A12" s="99" t="s">
        <v>7</v>
      </c>
      <c r="B12" s="100"/>
      <c r="C12" s="31">
        <v>1</v>
      </c>
      <c r="D12" s="32" t="s">
        <v>8</v>
      </c>
    </row>
    <row r="13" spans="1:4" ht="13.5" thickBot="1">
      <c r="A13" s="77"/>
      <c r="B13" s="77"/>
      <c r="C13" s="77"/>
      <c r="D13" s="77"/>
    </row>
    <row r="14" spans="1:4" s="7" customFormat="1" ht="15.75" customHeight="1">
      <c r="A14" s="91" t="s">
        <v>6</v>
      </c>
      <c r="B14" s="92"/>
      <c r="C14" s="21">
        <f>(C8*C10)/C12</f>
        <v>3.45</v>
      </c>
      <c r="D14" s="22" t="s">
        <v>2</v>
      </c>
    </row>
    <row r="15" spans="1:4" s="10" customFormat="1" ht="11.25">
      <c r="A15" s="54"/>
      <c r="B15" s="55"/>
      <c r="C15" s="55"/>
      <c r="D15" s="56"/>
    </row>
    <row r="16" spans="1:4" s="6" customFormat="1" ht="18">
      <c r="A16" s="52" t="str">
        <f>IF(C14=6,"Current drug volume is precisely 6 ml",IF(C14&gt;6,"Current drug volume exceeds 6 ml","For 6 ml total volume, Bupivacaine/Saline volume is"))</f>
        <v>For 6 ml total volume, Bupivacaine/Saline volume is</v>
      </c>
      <c r="B16" s="53"/>
      <c r="C16" s="15">
        <f>IF(C8&lt;30,"N/A",IF(C14&gt;6,"N/A",6-C14))</f>
        <v>2.55</v>
      </c>
      <c r="D16" s="23" t="s">
        <v>2</v>
      </c>
    </row>
    <row r="17" spans="1:4" s="11" customFormat="1" ht="11.25">
      <c r="A17" s="57"/>
      <c r="B17" s="58"/>
      <c r="C17" s="58"/>
      <c r="D17" s="59"/>
    </row>
    <row r="18" spans="1:4" s="10" customFormat="1" ht="18">
      <c r="A18" s="52" t="str">
        <f>IF(C14=C8*0.1,"Current drug volume is precisely 0.1 ml/kg",IF(C14&gt;C8*0.1,"Current drug volume exceeds 0.1 ml/kg","At 0.1 ml/kg max. total volume, Bupivacaine/Saline volume is"))</f>
        <v>Current drug volume is precisely 0.1 ml/kg</v>
      </c>
      <c r="B18" s="53"/>
      <c r="C18" s="15">
        <f>IF(C14&gt;(C8*0.1),"N/A",(C8*0.1)-C14)</f>
        <v>0</v>
      </c>
      <c r="D18" s="23" t="s">
        <v>2</v>
      </c>
    </row>
    <row r="19" spans="1:4" s="10" customFormat="1" ht="11.25">
      <c r="A19" s="54"/>
      <c r="B19" s="55"/>
      <c r="C19" s="55"/>
      <c r="D19" s="56"/>
    </row>
    <row r="20" spans="1:4" s="8" customFormat="1" ht="18.75" thickBot="1">
      <c r="A20" s="36" t="str">
        <f>IF(C14=C8*0.2,"Current drug volume is precisely 0.2 ml/kg",IF(C14&gt;C8*0.2,"Current drug volume exceeds 0.2 ml/kg","At 0.2 ml/kg max. total volume, Bupivacaine/Saline volume is"))</f>
        <v>At 0.2 ml/kg max. total volume, Bupivacaine/Saline volume is</v>
      </c>
      <c r="B20" s="37"/>
      <c r="C20" s="24">
        <f>IF(C14&gt;C8*0.2,"N/A",(C8/5)-C14)</f>
        <v>3.45</v>
      </c>
      <c r="D20" s="25" t="s">
        <v>2</v>
      </c>
    </row>
    <row r="21" spans="1:4" ht="15" customHeight="1" thickBot="1">
      <c r="A21" s="77"/>
      <c r="B21" s="77"/>
      <c r="C21" s="77"/>
      <c r="D21" s="77"/>
    </row>
    <row r="22" spans="1:4" s="9" customFormat="1" ht="15.75">
      <c r="A22" s="69" t="s">
        <v>9</v>
      </c>
      <c r="B22" s="70"/>
      <c r="C22" s="70"/>
      <c r="D22" s="71"/>
    </row>
    <row r="23" spans="1:4" s="9" customFormat="1" ht="16.5" thickBot="1">
      <c r="A23" s="74" t="s">
        <v>19</v>
      </c>
      <c r="B23" s="75"/>
      <c r="C23" s="75"/>
      <c r="D23" s="76"/>
    </row>
    <row r="24" spans="1:4" s="11" customFormat="1" ht="12" thickBot="1">
      <c r="A24" s="73"/>
      <c r="B24" s="73"/>
      <c r="C24" s="73"/>
      <c r="D24" s="73"/>
    </row>
    <row r="25" spans="1:4" s="12" customFormat="1" ht="15.75">
      <c r="A25" s="63" t="s">
        <v>23</v>
      </c>
      <c r="B25" s="64"/>
      <c r="C25" s="64"/>
      <c r="D25" s="65"/>
    </row>
    <row r="26" spans="1:4" s="12" customFormat="1" ht="15.75">
      <c r="A26" s="66" t="s">
        <v>20</v>
      </c>
      <c r="B26" s="67"/>
      <c r="C26" s="67"/>
      <c r="D26" s="68"/>
    </row>
    <row r="27" spans="1:4" s="12" customFormat="1" ht="16.5" thickBot="1">
      <c r="A27" s="101" t="s">
        <v>21</v>
      </c>
      <c r="B27" s="102"/>
      <c r="C27" s="102"/>
      <c r="D27" s="103"/>
    </row>
    <row r="28" spans="1:4" s="11" customFormat="1" ht="12" thickBot="1">
      <c r="A28" s="72"/>
      <c r="B28" s="72"/>
      <c r="C28" s="72"/>
      <c r="D28" s="72"/>
    </row>
    <row r="29" spans="1:4" s="107" customFormat="1" ht="15.75" customHeight="1">
      <c r="A29" s="104" t="s">
        <v>24</v>
      </c>
      <c r="B29" s="105"/>
      <c r="C29" s="105"/>
      <c r="D29" s="106"/>
    </row>
    <row r="30" spans="1:4" s="111" customFormat="1" ht="15" customHeight="1">
      <c r="A30" s="108"/>
      <c r="B30" s="109"/>
      <c r="C30" s="109"/>
      <c r="D30" s="110"/>
    </row>
    <row r="31" spans="1:4" s="111" customFormat="1" ht="15" customHeight="1">
      <c r="A31" s="108"/>
      <c r="B31" s="109"/>
      <c r="C31" s="109"/>
      <c r="D31" s="110"/>
    </row>
    <row r="32" spans="1:4" s="111" customFormat="1" ht="15" customHeight="1">
      <c r="A32" s="108"/>
      <c r="B32" s="109"/>
      <c r="C32" s="109"/>
      <c r="D32" s="110"/>
    </row>
    <row r="33" spans="1:4" s="111" customFormat="1" ht="15" customHeight="1" thickBot="1">
      <c r="A33" s="112"/>
      <c r="B33" s="113"/>
      <c r="C33" s="113"/>
      <c r="D33" s="114"/>
    </row>
    <row r="34" spans="1:4" ht="15" customHeight="1" thickBot="1">
      <c r="A34" s="84"/>
      <c r="B34" s="84"/>
      <c r="C34" s="84"/>
      <c r="D34" s="84"/>
    </row>
    <row r="35" spans="1:4" ht="23.25">
      <c r="A35" s="38" t="s">
        <v>11</v>
      </c>
      <c r="B35" s="39"/>
      <c r="C35" s="39"/>
      <c r="D35" s="40"/>
    </row>
    <row r="36" spans="1:4" ht="12.75" customHeight="1">
      <c r="A36" s="78" t="s">
        <v>22</v>
      </c>
      <c r="B36" s="79"/>
      <c r="C36" s="79"/>
      <c r="D36" s="80"/>
    </row>
    <row r="37" spans="1:4" ht="12.75" customHeight="1">
      <c r="A37" s="81"/>
      <c r="B37" s="82"/>
      <c r="C37" s="82"/>
      <c r="D37" s="83"/>
    </row>
    <row r="38" spans="1:4" ht="18">
      <c r="A38" s="41" t="s">
        <v>12</v>
      </c>
      <c r="B38" s="42"/>
      <c r="C38" s="13">
        <v>60</v>
      </c>
      <c r="D38" s="18" t="s">
        <v>13</v>
      </c>
    </row>
    <row r="39" spans="1:4" ht="18.75" thickBot="1">
      <c r="A39" s="34" t="s">
        <v>14</v>
      </c>
      <c r="B39" s="35"/>
      <c r="C39" s="19">
        <f>C38/2.2</f>
        <v>27.27272727272727</v>
      </c>
      <c r="D39" s="20" t="s">
        <v>15</v>
      </c>
    </row>
  </sheetData>
  <sheetProtection password="870A" sheet="1" objects="1" scenarios="1"/>
  <mergeCells count="33">
    <mergeCell ref="A36:D37"/>
    <mergeCell ref="A34:D34"/>
    <mergeCell ref="A1:D1"/>
    <mergeCell ref="A3:D3"/>
    <mergeCell ref="A14:B14"/>
    <mergeCell ref="A2:D2"/>
    <mergeCell ref="A4:D4"/>
    <mergeCell ref="A13:D13"/>
    <mergeCell ref="A12:B12"/>
    <mergeCell ref="A27:D27"/>
    <mergeCell ref="A26:D26"/>
    <mergeCell ref="A22:D22"/>
    <mergeCell ref="A19:D19"/>
    <mergeCell ref="A28:D28"/>
    <mergeCell ref="A24:D24"/>
    <mergeCell ref="A23:D23"/>
    <mergeCell ref="A21:D21"/>
    <mergeCell ref="A8:B8"/>
    <mergeCell ref="A15:D15"/>
    <mergeCell ref="A17:D17"/>
    <mergeCell ref="A11:D11"/>
    <mergeCell ref="A16:B16"/>
    <mergeCell ref="A25:D25"/>
    <mergeCell ref="A39:B39"/>
    <mergeCell ref="A20:B20"/>
    <mergeCell ref="A35:D35"/>
    <mergeCell ref="A38:B38"/>
    <mergeCell ref="A29:D33"/>
    <mergeCell ref="A5:D5"/>
    <mergeCell ref="A9:D9"/>
    <mergeCell ref="A10:B10"/>
    <mergeCell ref="A7:D7"/>
    <mergeCell ref="A18:B18"/>
  </mergeCells>
  <printOptions horizontalCentered="1"/>
  <pageMargins left="0.5" right="0.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2011-03-12T21:13:03Z</cp:lastPrinted>
  <dcterms:created xsi:type="dcterms:W3CDTF">2003-02-25T19:04:22Z</dcterms:created>
  <dcterms:modified xsi:type="dcterms:W3CDTF">2011-03-12T21:13:10Z</dcterms:modified>
  <cp:category/>
  <cp:version/>
  <cp:contentType/>
  <cp:contentStatus/>
</cp:coreProperties>
</file>