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<sst xmlns="http://schemas.openxmlformats.org/spreadsheetml/2006/main" count="42" uniqueCount="36">
  <si>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Lidocaine</t>
  </si>
  <si>
    <t>Epinephrine</t>
  </si>
  <si>
    <t>Vasopressin</t>
  </si>
  <si>
    <t>0.01 mg/kg</t>
  </si>
  <si>
    <t>0.8 U/kg</t>
  </si>
  <si>
    <t>ml</t>
  </si>
  <si>
    <r>
      <t xml:space="preserve">Weight </t>
    </r>
    <r>
      <rPr>
        <b/>
        <sz val="14"/>
        <color indexed="10"/>
        <rFont val="Arial"/>
        <family val="2"/>
      </rPr>
      <t>KGs</t>
    </r>
  </si>
  <si>
    <t>ml/hr</t>
  </si>
  <si>
    <t>Multiplier</t>
  </si>
  <si>
    <t>Weight Converter</t>
  </si>
  <si>
    <t>Patient weight in pounds</t>
  </si>
  <si>
    <t xml:space="preserve"> =</t>
  </si>
  <si>
    <t>kgs</t>
  </si>
  <si>
    <t>2 mg/kg</t>
  </si>
  <si>
    <t>Patient Name</t>
  </si>
  <si>
    <t>Date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</si>
  <si>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b/>
        <sz val="8"/>
        <rFont val="Arial"/>
        <family val="2"/>
      </rPr>
      <t xml:space="preserve"> - it will not be transferred automatically.</t>
    </r>
  </si>
  <si>
    <t>Weight in Kilograms (dose to lean body estimate)</t>
  </si>
  <si>
    <t>Maintenance Fluids Calculator</t>
  </si>
  <si>
    <t>AAHA 2013 Guidelines</t>
  </si>
  <si>
    <r>
      <t xml:space="preserve">Atropine </t>
    </r>
    <r>
      <rPr>
        <b/>
        <sz val="10"/>
        <color indexed="10"/>
        <rFont val="Arial"/>
        <family val="2"/>
      </rPr>
      <t>0.40</t>
    </r>
    <r>
      <rPr>
        <b/>
        <sz val="10"/>
        <rFont val="Arial"/>
        <family val="2"/>
      </rPr>
      <t xml:space="preserve"> mg/ml</t>
    </r>
  </si>
  <si>
    <t>Atropine 0.40 mg/ml</t>
  </si>
  <si>
    <t>0.04 mg/kg</t>
  </si>
  <si>
    <t>Reference: RECOVER evidence and knowledge gap analysis on veterinary CPR. Part 7: Clinical guidelines (07 June 2012; https://doi.org/10.1111/j.1476-4431.2012.00757.x)</t>
  </si>
  <si>
    <t>Glycopyrrolate*</t>
  </si>
  <si>
    <t>Amiodarone</t>
  </si>
  <si>
    <t>5 mg/kg</t>
  </si>
  <si>
    <r>
      <rPr>
        <b/>
        <sz val="18"/>
        <rFont val="Arial"/>
        <family val="2"/>
      </rPr>
      <t>CANINE</t>
    </r>
    <r>
      <rPr>
        <b/>
        <sz val="18"/>
        <color indexed="10"/>
        <rFont val="Arial"/>
        <family val="2"/>
      </rPr>
      <t xml:space="preserve"> Basic Emergency Drugs</t>
    </r>
  </si>
  <si>
    <t>Drug Concentrations</t>
  </si>
  <si>
    <t>LIDOCAINE - 20 mg/ml</t>
  </si>
  <si>
    <t>ATROPINE – 0.4 mg/ml</t>
  </si>
  <si>
    <t>EPINEPHRINE - 1 mg/ml</t>
  </si>
  <si>
    <t>VASOPRESSIN - 20 U/ml</t>
  </si>
  <si>
    <r>
      <t xml:space="preserve">0.01 mg/kg </t>
    </r>
    <r>
      <rPr>
        <b/>
        <sz val="7"/>
        <rFont val="Arial"/>
        <family val="2"/>
      </rPr>
      <t>*Not Edrug 1st choice</t>
    </r>
  </si>
  <si>
    <t>GLYCOPYRROLATE - 0.2 mg/ml</t>
  </si>
  <si>
    <t>AMIODARONE - 50 mg/ml (preferred over lidocaine)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</si>
</sst>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dddd\,\ mmmm\ dd\,\ yyyy"/>
    <numFmt numFmtId="167" formatCode="0.0000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4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164" fontId="11" fillId="33" borderId="10" xfId="0" applyNumberFormat="1" applyFont="1" applyFill="1" applyBorder="1" applyAlignment="1">
      <alignment horizontal="right"/>
    </xf>
    <xf numFmtId="164" fontId="9" fillId="0" borderId="10" xfId="0" applyNumberFormat="1" applyFont="1" applyBorder="1" applyAlignment="1">
      <alignment horizontal="right"/>
    </xf>
    <xf numFmtId="164" fontId="11" fillId="34" borderId="11" xfId="0" applyNumberFormat="1" applyFont="1" applyFill="1" applyBorder="1" applyAlignment="1" applyProtection="1">
      <alignment/>
      <protection locked="0"/>
    </xf>
    <xf numFmtId="2" fontId="11" fillId="35" borderId="12" xfId="0" applyNumberFormat="1" applyFont="1" applyFill="1" applyBorder="1" applyAlignment="1">
      <alignment horizontal="right"/>
    </xf>
    <xf numFmtId="2" fontId="11" fillId="35" borderId="12" xfId="0" applyNumberFormat="1" applyFont="1" applyFill="1" applyBorder="1" applyAlignment="1">
      <alignment horizontal="center"/>
    </xf>
    <xf numFmtId="2" fontId="11" fillId="35" borderId="13" xfId="0" applyNumberFormat="1" applyFont="1" applyFill="1" applyBorder="1" applyAlignment="1">
      <alignment horizontal="center"/>
    </xf>
    <xf numFmtId="164" fontId="5" fillId="35" borderId="14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164" fontId="5" fillId="34" borderId="12" xfId="0" applyNumberFormat="1" applyFont="1" applyFill="1" applyBorder="1" applyAlignment="1" applyProtection="1">
      <alignment/>
      <protection locked="0"/>
    </xf>
    <xf numFmtId="164" fontId="5" fillId="35" borderId="12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164" fontId="5" fillId="34" borderId="15" xfId="0" applyNumberFormat="1" applyFont="1" applyFill="1" applyBorder="1" applyAlignment="1" applyProtection="1">
      <alignment horizontal="right"/>
      <protection locked="0"/>
    </xf>
    <xf numFmtId="2" fontId="5" fillId="0" borderId="15" xfId="0" applyNumberFormat="1" applyFont="1" applyFill="1" applyBorder="1" applyAlignment="1">
      <alignment horizontal="center"/>
    </xf>
    <xf numFmtId="164" fontId="5" fillId="35" borderId="15" xfId="0" applyNumberFormat="1" applyFont="1" applyFill="1" applyBorder="1" applyAlignment="1">
      <alignment horizontal="right"/>
    </xf>
    <xf numFmtId="2" fontId="5" fillId="0" borderId="16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164" fontId="6" fillId="35" borderId="23" xfId="0" applyNumberFormat="1" applyFont="1" applyFill="1" applyBorder="1" applyAlignment="1">
      <alignment horizontal="center"/>
    </xf>
    <xf numFmtId="164" fontId="6" fillId="35" borderId="24" xfId="0" applyNumberFormat="1" applyFont="1" applyFill="1" applyBorder="1" applyAlignment="1">
      <alignment horizontal="center"/>
    </xf>
    <xf numFmtId="164" fontId="6" fillId="35" borderId="25" xfId="0" applyNumberFormat="1" applyFont="1" applyFill="1" applyBorder="1" applyAlignment="1">
      <alignment horizontal="center"/>
    </xf>
    <xf numFmtId="164" fontId="4" fillId="35" borderId="11" xfId="0" applyNumberFormat="1" applyFont="1" applyFill="1" applyBorder="1" applyAlignment="1">
      <alignment horizontal="center"/>
    </xf>
    <xf numFmtId="164" fontId="4" fillId="35" borderId="12" xfId="0" applyNumberFormat="1" applyFont="1" applyFill="1" applyBorder="1" applyAlignment="1">
      <alignment horizontal="center"/>
    </xf>
    <xf numFmtId="164" fontId="4" fillId="35" borderId="13" xfId="0" applyNumberFormat="1" applyFont="1" applyFill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164" fontId="20" fillId="0" borderId="14" xfId="0" applyNumberFormat="1" applyFont="1" applyBorder="1" applyAlignment="1">
      <alignment horizontal="center"/>
    </xf>
    <xf numFmtId="164" fontId="20" fillId="0" borderId="22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164" fontId="15" fillId="0" borderId="28" xfId="0" applyNumberFormat="1" applyFont="1" applyBorder="1" applyAlignment="1">
      <alignment horizontal="center"/>
    </xf>
    <xf numFmtId="164" fontId="15" fillId="0" borderId="29" xfId="0" applyNumberFormat="1" applyFont="1" applyBorder="1" applyAlignment="1">
      <alignment horizontal="center"/>
    </xf>
    <xf numFmtId="164" fontId="15" fillId="0" borderId="27" xfId="0" applyNumberFormat="1" applyFont="1" applyBorder="1" applyAlignment="1">
      <alignment horizontal="center"/>
    </xf>
    <xf numFmtId="164" fontId="18" fillId="33" borderId="28" xfId="0" applyNumberFormat="1" applyFont="1" applyFill="1" applyBorder="1" applyAlignment="1">
      <alignment horizontal="center"/>
    </xf>
    <xf numFmtId="164" fontId="18" fillId="33" borderId="30" xfId="0" applyNumberFormat="1" applyFont="1" applyFill="1" applyBorder="1" applyAlignment="1">
      <alignment horizontal="center"/>
    </xf>
    <xf numFmtId="164" fontId="24" fillId="0" borderId="28" xfId="0" applyNumberFormat="1" applyFont="1" applyBorder="1" applyAlignment="1">
      <alignment horizontal="center"/>
    </xf>
    <xf numFmtId="164" fontId="24" fillId="0" borderId="29" xfId="0" applyNumberFormat="1" applyFont="1" applyBorder="1" applyAlignment="1">
      <alignment horizontal="center"/>
    </xf>
    <xf numFmtId="164" fontId="24" fillId="0" borderId="27" xfId="0" applyNumberFormat="1" applyFont="1" applyBorder="1" applyAlignment="1">
      <alignment horizontal="center"/>
    </xf>
    <xf numFmtId="164" fontId="24" fillId="0" borderId="31" xfId="0" applyNumberFormat="1" applyFont="1" applyBorder="1" applyAlignment="1">
      <alignment horizontal="center"/>
    </xf>
    <xf numFmtId="164" fontId="24" fillId="0" borderId="32" xfId="0" applyNumberFormat="1" applyFont="1" applyBorder="1" applyAlignment="1">
      <alignment horizontal="center"/>
    </xf>
    <xf numFmtId="164" fontId="24" fillId="0" borderId="33" xfId="0" applyNumberFormat="1" applyFont="1" applyBorder="1" applyAlignment="1">
      <alignment horizontal="center"/>
    </xf>
    <xf numFmtId="2" fontId="11" fillId="33" borderId="26" xfId="0" applyNumberFormat="1" applyFont="1" applyFill="1" applyBorder="1" applyAlignment="1">
      <alignment horizontal="center"/>
    </xf>
    <xf numFmtId="2" fontId="11" fillId="33" borderId="30" xfId="0" applyNumberFormat="1" applyFont="1" applyFill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164" fontId="18" fillId="33" borderId="26" xfId="0" applyNumberFormat="1" applyFont="1" applyFill="1" applyBorder="1" applyAlignment="1">
      <alignment horizontal="center"/>
    </xf>
    <xf numFmtId="164" fontId="18" fillId="33" borderId="29" xfId="0" applyNumberFormat="1" applyFont="1" applyFill="1" applyBorder="1" applyAlignment="1">
      <alignment horizontal="center"/>
    </xf>
    <xf numFmtId="14" fontId="18" fillId="34" borderId="26" xfId="0" applyNumberFormat="1" applyFont="1" applyFill="1" applyBorder="1" applyAlignment="1" applyProtection="1">
      <alignment horizontal="center"/>
      <protection locked="0"/>
    </xf>
    <xf numFmtId="14" fontId="18" fillId="34" borderId="27" xfId="0" applyNumberFormat="1" applyFont="1" applyFill="1" applyBorder="1" applyAlignment="1" applyProtection="1">
      <alignment horizontal="center"/>
      <protection locked="0"/>
    </xf>
    <xf numFmtId="2" fontId="11" fillId="33" borderId="27" xfId="0" applyNumberFormat="1" applyFont="1" applyFill="1" applyBorder="1" applyAlignment="1">
      <alignment horizontal="center"/>
    </xf>
    <xf numFmtId="2" fontId="20" fillId="0" borderId="34" xfId="0" applyNumberFormat="1" applyFont="1" applyFill="1" applyBorder="1" applyAlignment="1">
      <alignment horizontal="left" vertical="top" wrapText="1"/>
    </xf>
    <xf numFmtId="2" fontId="20" fillId="0" borderId="35" xfId="0" applyNumberFormat="1" applyFont="1" applyFill="1" applyBorder="1" applyAlignment="1">
      <alignment horizontal="left" vertical="top" wrapText="1"/>
    </xf>
    <xf numFmtId="2" fontId="20" fillId="0" borderId="36" xfId="0" applyNumberFormat="1" applyFont="1" applyFill="1" applyBorder="1" applyAlignment="1">
      <alignment horizontal="left" vertical="top" wrapText="1"/>
    </xf>
    <xf numFmtId="2" fontId="20" fillId="0" borderId="31" xfId="0" applyNumberFormat="1" applyFont="1" applyFill="1" applyBorder="1" applyAlignment="1">
      <alignment horizontal="left" vertical="top" wrapText="1"/>
    </xf>
    <xf numFmtId="2" fontId="20" fillId="0" borderId="32" xfId="0" applyNumberFormat="1" applyFont="1" applyFill="1" applyBorder="1" applyAlignment="1">
      <alignment horizontal="left" vertical="top" wrapText="1"/>
    </xf>
    <xf numFmtId="2" fontId="20" fillId="0" borderId="33" xfId="0" applyNumberFormat="1" applyFont="1" applyFill="1" applyBorder="1" applyAlignment="1">
      <alignment horizontal="left" vertical="top" wrapText="1"/>
    </xf>
    <xf numFmtId="0" fontId="5" fillId="35" borderId="14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164" fontId="18" fillId="34" borderId="14" xfId="0" applyNumberFormat="1" applyFont="1" applyFill="1" applyBorder="1" applyAlignment="1" applyProtection="1">
      <alignment horizontal="left"/>
      <protection locked="0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164" fontId="10" fillId="0" borderId="29" xfId="0" applyNumberFormat="1" applyFont="1" applyBorder="1" applyAlignment="1">
      <alignment horizontal="center"/>
    </xf>
    <xf numFmtId="164" fontId="10" fillId="0" borderId="27" xfId="0" applyNumberFormat="1" applyFont="1" applyBorder="1" applyAlignment="1">
      <alignment horizontal="center"/>
    </xf>
    <xf numFmtId="0" fontId="5" fillId="35" borderId="12" xfId="0" applyFont="1" applyFill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164" fontId="22" fillId="35" borderId="28" xfId="0" applyNumberFormat="1" applyFont="1" applyFill="1" applyBorder="1" applyAlignment="1">
      <alignment horizontal="center"/>
    </xf>
    <xf numFmtId="164" fontId="22" fillId="35" borderId="29" xfId="0" applyNumberFormat="1" applyFont="1" applyFill="1" applyBorder="1" applyAlignment="1">
      <alignment horizontal="center"/>
    </xf>
    <xf numFmtId="164" fontId="22" fillId="35" borderId="27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2" fontId="12" fillId="0" borderId="20" xfId="0" applyNumberFormat="1" applyFont="1" applyFill="1" applyBorder="1" applyAlignment="1">
      <alignment horizontal="center"/>
    </xf>
    <xf numFmtId="2" fontId="12" fillId="0" borderId="21" xfId="0" applyNumberFormat="1" applyFont="1" applyFill="1" applyBorder="1" applyAlignment="1">
      <alignment horizontal="center"/>
    </xf>
    <xf numFmtId="2" fontId="5" fillId="33" borderId="40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0" fontId="5" fillId="35" borderId="41" xfId="0" applyFont="1" applyFill="1" applyBorder="1" applyAlignment="1">
      <alignment horizontal="left"/>
    </xf>
    <xf numFmtId="0" fontId="5" fillId="35" borderId="35" xfId="0" applyFont="1" applyFill="1" applyBorder="1" applyAlignment="1">
      <alignment horizontal="left"/>
    </xf>
    <xf numFmtId="0" fontId="5" fillId="35" borderId="36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2" fontId="8" fillId="33" borderId="42" xfId="0" applyNumberFormat="1" applyFont="1" applyFill="1" applyBorder="1" applyAlignment="1">
      <alignment horizontal="right"/>
    </xf>
    <xf numFmtId="2" fontId="8" fillId="33" borderId="43" xfId="0" applyNumberFormat="1" applyFont="1" applyFill="1" applyBorder="1" applyAlignment="1">
      <alignment horizontal="right"/>
    </xf>
    <xf numFmtId="2" fontId="1" fillId="0" borderId="37" xfId="0" applyNumberFormat="1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="115" zoomScaleNormal="115" zoomScalePageLayoutView="0" workbookViewId="0" topLeftCell="A1">
      <selection activeCell="A28" sqref="A28:M28"/>
    </sheetView>
  </sheetViews>
  <sheetFormatPr defaultColWidth="9.140625" defaultRowHeight="12.75"/>
  <cols>
    <col min="1" max="1" width="17.00390625" style="1" customWidth="1"/>
    <col min="2" max="2" width="18.57421875" style="4" customWidth="1"/>
    <col min="3" max="3" width="4.57421875" style="4" customWidth="1"/>
    <col min="4" max="4" width="20.140625" style="4" customWidth="1"/>
    <col min="5" max="5" width="3.57421875" style="4" customWidth="1"/>
    <col min="6" max="6" width="15.421875" style="4" customWidth="1"/>
    <col min="7" max="7" width="4.57421875" style="4" customWidth="1"/>
    <col min="8" max="8" width="12.00390625" style="4" customWidth="1"/>
    <col min="9" max="9" width="4.57421875" style="4" customWidth="1"/>
    <col min="10" max="10" width="12.00390625" style="4" customWidth="1"/>
    <col min="11" max="11" width="4.140625" style="4" customWidth="1"/>
    <col min="12" max="12" width="14.421875" style="4" customWidth="1"/>
    <col min="13" max="13" width="5.140625" style="4" customWidth="1"/>
    <col min="14" max="16384" width="9.140625" style="2" customWidth="1"/>
  </cols>
  <sheetData>
    <row r="1" spans="1:13" s="6" customFormat="1" ht="22.5">
      <c r="A1" s="42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5" customFormat="1" ht="13.5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</row>
    <row r="3" spans="1:13" ht="14.25" thickBot="1">
      <c r="A3" s="45" t="s">
        <v>17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26" customFormat="1" ht="6.75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</row>
    <row r="5" spans="1:13" s="23" customFormat="1" ht="10.5">
      <c r="A5" s="48" t="s">
        <v>23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</row>
    <row r="6" spans="1:13" s="26" customFormat="1" ht="6.75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60"/>
    </row>
    <row r="7" spans="1:13" s="24" customFormat="1" ht="19.5">
      <c r="A7" s="56" t="s">
        <v>14</v>
      </c>
      <c r="B7" s="57"/>
      <c r="C7" s="80"/>
      <c r="D7" s="80"/>
      <c r="E7" s="80"/>
      <c r="F7" s="80"/>
      <c r="G7" s="67" t="s">
        <v>15</v>
      </c>
      <c r="H7" s="68"/>
      <c r="I7" s="68"/>
      <c r="J7" s="68"/>
      <c r="K7" s="57"/>
      <c r="L7" s="69">
        <v>44314</v>
      </c>
      <c r="M7" s="70"/>
    </row>
    <row r="8" spans="1:13" s="23" customFormat="1" ht="10.5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</row>
    <row r="9" spans="1:13" s="9" customFormat="1" ht="18">
      <c r="A9" s="11" t="s">
        <v>6</v>
      </c>
      <c r="B9" s="64" t="s">
        <v>20</v>
      </c>
      <c r="C9" s="65"/>
      <c r="D9" s="64" t="s">
        <v>24</v>
      </c>
      <c r="E9" s="65"/>
      <c r="F9" s="64" t="s">
        <v>1</v>
      </c>
      <c r="G9" s="65"/>
      <c r="H9" s="64" t="s">
        <v>25</v>
      </c>
      <c r="I9" s="65"/>
      <c r="J9" s="64" t="s">
        <v>0</v>
      </c>
      <c r="K9" s="65"/>
      <c r="L9" s="64" t="s">
        <v>2</v>
      </c>
      <c r="M9" s="71"/>
    </row>
    <row r="10" spans="1:13" s="7" customFormat="1" ht="11.25">
      <c r="A10" s="12"/>
      <c r="B10" s="51" t="s">
        <v>22</v>
      </c>
      <c r="C10" s="66"/>
      <c r="D10" s="51" t="s">
        <v>33</v>
      </c>
      <c r="E10" s="66"/>
      <c r="F10" s="51" t="s">
        <v>3</v>
      </c>
      <c r="G10" s="66"/>
      <c r="H10" s="51" t="s">
        <v>26</v>
      </c>
      <c r="I10" s="66"/>
      <c r="J10" s="51" t="s">
        <v>13</v>
      </c>
      <c r="K10" s="66"/>
      <c r="L10" s="51" t="s">
        <v>4</v>
      </c>
      <c r="M10" s="52"/>
    </row>
    <row r="11" spans="1:13" s="8" customFormat="1" ht="5.25">
      <c r="A11" s="86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8"/>
    </row>
    <row r="12" spans="1:13" s="9" customFormat="1" ht="18" thickBot="1">
      <c r="A12" s="13">
        <v>5</v>
      </c>
      <c r="B12" s="14">
        <f>(A12)*0.04/0.4</f>
        <v>0.5</v>
      </c>
      <c r="C12" s="15" t="s">
        <v>5</v>
      </c>
      <c r="D12" s="14">
        <f>((A12)*0.01)/0.2</f>
        <v>0.25</v>
      </c>
      <c r="E12" s="15" t="s">
        <v>5</v>
      </c>
      <c r="F12" s="14">
        <f>((A12)*0.01)/1</f>
        <v>0.05</v>
      </c>
      <c r="G12" s="15" t="s">
        <v>5</v>
      </c>
      <c r="H12" s="14">
        <f>((A12)*5)/50</f>
        <v>0.5</v>
      </c>
      <c r="I12" s="15" t="s">
        <v>5</v>
      </c>
      <c r="J12" s="14">
        <f>((A12)*2)/20</f>
        <v>0.5</v>
      </c>
      <c r="K12" s="15" t="s">
        <v>5</v>
      </c>
      <c r="L12" s="14">
        <f>((A12)*0.8)/20</f>
        <v>0.2</v>
      </c>
      <c r="M12" s="16" t="s">
        <v>5</v>
      </c>
    </row>
    <row r="13" spans="1:13" s="3" customFormat="1" ht="13.5" thickBot="1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/>
    </row>
    <row r="14" spans="1:13" s="9" customFormat="1" ht="18">
      <c r="A14" s="102" t="s">
        <v>18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4"/>
    </row>
    <row r="15" spans="1:13" s="8" customFormat="1" ht="5.25">
      <c r="A15" s="105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7"/>
    </row>
    <row r="16" spans="1:13" s="5" customFormat="1" ht="15">
      <c r="A16" s="84" t="s">
        <v>19</v>
      </c>
      <c r="B16" s="85"/>
      <c r="C16" s="85"/>
      <c r="D16" s="17">
        <f>((POWER(A12,0.75))*132)/24</f>
        <v>18.390358386851602</v>
      </c>
      <c r="E16" s="78" t="s">
        <v>7</v>
      </c>
      <c r="F16" s="78"/>
      <c r="G16" s="78"/>
      <c r="H16" s="78"/>
      <c r="I16" s="78"/>
      <c r="J16" s="78"/>
      <c r="K16" s="78"/>
      <c r="L16" s="78"/>
      <c r="M16" s="79"/>
    </row>
    <row r="17" spans="1:13" s="5" customFormat="1" ht="15.75" thickBot="1">
      <c r="A17" s="108" t="s">
        <v>8</v>
      </c>
      <c r="B17" s="109"/>
      <c r="C17" s="19">
        <v>2</v>
      </c>
      <c r="D17" s="20">
        <f>C17*D16</f>
        <v>36.780716773703205</v>
      </c>
      <c r="E17" s="89" t="s">
        <v>7</v>
      </c>
      <c r="F17" s="89"/>
      <c r="G17" s="89"/>
      <c r="H17" s="89"/>
      <c r="I17" s="89"/>
      <c r="J17" s="89"/>
      <c r="K17" s="89"/>
      <c r="L17" s="89"/>
      <c r="M17" s="90"/>
    </row>
    <row r="18" spans="1:13" s="22" customFormat="1" ht="13.5" thickBot="1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2"/>
    </row>
    <row r="19" spans="1:13" s="18" customFormat="1" ht="18">
      <c r="A19" s="94" t="s">
        <v>9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6"/>
    </row>
    <row r="20" spans="1:13" s="21" customFormat="1" ht="11.25" customHeight="1">
      <c r="A20" s="72" t="s">
        <v>16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4"/>
    </row>
    <row r="21" spans="1:13" s="21" customFormat="1" ht="11.25" customHeight="1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7"/>
    </row>
    <row r="22" spans="1:13" s="10" customFormat="1" ht="15.75" thickBot="1">
      <c r="A22" s="97" t="s">
        <v>10</v>
      </c>
      <c r="B22" s="98"/>
      <c r="C22" s="98"/>
      <c r="D22" s="27">
        <v>23.7</v>
      </c>
      <c r="E22" s="28" t="s">
        <v>11</v>
      </c>
      <c r="F22" s="29">
        <f>D22/2.2</f>
        <v>10.772727272727272</v>
      </c>
      <c r="G22" s="99" t="s">
        <v>12</v>
      </c>
      <c r="H22" s="100"/>
      <c r="I22" s="100"/>
      <c r="J22" s="100"/>
      <c r="K22" s="100"/>
      <c r="L22" s="100"/>
      <c r="M22" s="101"/>
    </row>
    <row r="23" spans="1:13" s="10" customFormat="1" ht="15.75" thickBot="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</row>
    <row r="24" spans="1:13" s="3" customFormat="1" ht="18">
      <c r="A24" s="33" t="s">
        <v>28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</row>
    <row r="25" spans="1:13" s="3" customFormat="1" ht="15">
      <c r="A25" s="36" t="s">
        <v>30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</row>
    <row r="26" spans="1:13" s="3" customFormat="1" ht="15">
      <c r="A26" s="36" t="s">
        <v>34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</row>
    <row r="27" spans="1:13" s="3" customFormat="1" ht="15">
      <c r="A27" s="36" t="s">
        <v>31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8"/>
    </row>
    <row r="28" spans="1:13" s="3" customFormat="1" ht="15">
      <c r="A28" s="36" t="s">
        <v>35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8"/>
    </row>
    <row r="29" spans="1:13" s="3" customFormat="1" ht="15">
      <c r="A29" s="36" t="s">
        <v>29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"/>
    </row>
    <row r="30" spans="1:13" s="3" customFormat="1" ht="15.75" thickBot="1">
      <c r="A30" s="39" t="s">
        <v>32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1"/>
    </row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5" customFormat="1" ht="15"/>
    <row r="53" s="5" customFormat="1" ht="15"/>
    <row r="54" s="5" customFormat="1" ht="15"/>
    <row r="55" s="5" customFormat="1" ht="15"/>
    <row r="56" s="5" customFormat="1" ht="15"/>
    <row r="57" spans="1:13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</sheetData>
  <sheetProtection password="870A" sheet="1" objects="1" scenarios="1"/>
  <mergeCells count="44">
    <mergeCell ref="E17:M17"/>
    <mergeCell ref="A2:M2"/>
    <mergeCell ref="J9:K9"/>
    <mergeCell ref="A19:M19"/>
    <mergeCell ref="A22:C22"/>
    <mergeCell ref="G22:M22"/>
    <mergeCell ref="A14:M14"/>
    <mergeCell ref="A15:M15"/>
    <mergeCell ref="A17:B17"/>
    <mergeCell ref="A18:M18"/>
    <mergeCell ref="A20:M21"/>
    <mergeCell ref="E16:M16"/>
    <mergeCell ref="C7:F7"/>
    <mergeCell ref="A13:M13"/>
    <mergeCell ref="A16:C16"/>
    <mergeCell ref="A11:M11"/>
    <mergeCell ref="B9:C9"/>
    <mergeCell ref="B10:C10"/>
    <mergeCell ref="D9:E9"/>
    <mergeCell ref="D10:E10"/>
    <mergeCell ref="H9:I9"/>
    <mergeCell ref="H10:I10"/>
    <mergeCell ref="F9:G9"/>
    <mergeCell ref="F10:G10"/>
    <mergeCell ref="G7:K7"/>
    <mergeCell ref="L7:M7"/>
    <mergeCell ref="J10:K10"/>
    <mergeCell ref="L9:M9"/>
    <mergeCell ref="A30:M30"/>
    <mergeCell ref="A29:M29"/>
    <mergeCell ref="A1:M1"/>
    <mergeCell ref="A3:M3"/>
    <mergeCell ref="A5:M5"/>
    <mergeCell ref="L10:M10"/>
    <mergeCell ref="A8:M8"/>
    <mergeCell ref="A7:B7"/>
    <mergeCell ref="A6:M6"/>
    <mergeCell ref="A4:M4"/>
    <mergeCell ref="A23:M23"/>
    <mergeCell ref="A24:M24"/>
    <mergeCell ref="A25:M25"/>
    <mergeCell ref="A26:M26"/>
    <mergeCell ref="A27:M27"/>
    <mergeCell ref="A28:M28"/>
  </mergeCells>
  <printOptions horizontalCentered="1" verticalCentered="1"/>
  <pageMargins left="0.5" right="0.5" top="0.5" bottom="0.5" header="0.5" footer="0.5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0" sqref="B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Stein</dc:creator>
  <cp:keywords/>
  <dc:description/>
  <cp:lastModifiedBy>Robert</cp:lastModifiedBy>
  <cp:lastPrinted>2021-04-28T16:48:23Z</cp:lastPrinted>
  <dcterms:created xsi:type="dcterms:W3CDTF">2003-11-12T19:05:56Z</dcterms:created>
  <dcterms:modified xsi:type="dcterms:W3CDTF">2021-04-28T17:05:37Z</dcterms:modified>
  <cp:category/>
  <cp:version/>
  <cp:contentType/>
  <cp:contentStatus/>
</cp:coreProperties>
</file>